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Basti\Drive T-Wall\Aktuell\MASTER UNVERSCHLÜSSELT\"/>
    </mc:Choice>
  </mc:AlternateContent>
  <xr:revisionPtr revIDLastSave="0" documentId="13_ncr:1_{2DB9D719-AB53-47D2-9BF8-3FB4F20C149E}" xr6:coauthVersionLast="47" xr6:coauthVersionMax="47" xr10:uidLastSave="{00000000-0000-0000-0000-000000000000}"/>
  <workbookProtection workbookAlgorithmName="SHA-512" workbookHashValue="2DWWylHZcYW3pNds1KvB762YkoIisKfqFVLOO4wGZ2stSAMOteKe3smnS0Zn95x9/ofx/hWOO2hZbd4vj8glxg==" workbookSaltValue="lSyCygW9ODJx89VXayID4Q==" workbookSpinCount="100000" lockStructure="1"/>
  <bookViews>
    <workbookView xWindow="-120" yWindow="-120" windowWidth="29040" windowHeight="15720" xr2:uid="{00000000-000D-0000-FFFF-FFFF00000000}"/>
  </bookViews>
  <sheets>
    <sheet name="COMPX HOLD BUY Sheet" sheetId="1" r:id="rId1"/>
    <sheet name="Exchange Rate" sheetId="6" state="hidden" r:id="rId2"/>
    <sheet name="COMPX PU HOLD BUY Sheet" sheetId="5" state="hidden" r:id="rId3"/>
    <sheet name="KASTLINE FIBERGLASS BUY Sheet" sheetId="4" r:id="rId4"/>
    <sheet name="ORDER SUMMARY Sheet" sheetId="3" r:id="rId5"/>
  </sheets>
  <definedNames>
    <definedName name="_xlnm.Print_Area" localSheetId="0">'COMPX HOLD BUY Sheet'!$A$10:$AD$209</definedName>
    <definedName name="_xlnm.Print_Area" localSheetId="2">'COMPX PU HOLD BUY Sheet'!$A$10:$AC$51</definedName>
    <definedName name="_xlnm.Print_Area" localSheetId="3">'KASTLINE FIBERGLASS BUY Sheet'!$A$11:$AC$104</definedName>
    <definedName name="_xlnm.Print_Titles" localSheetId="0">'COMPX HOLD BUY Sheet'!$1:$8</definedName>
    <definedName name="_xlnm.Print_Titles" localSheetId="2">'COMPX PU HOLD BUY Sheet'!$1:$9</definedName>
    <definedName name="_xlnm.Print_Titles" localSheetId="3">'KASTLINE FIBERGLASS BUY Sheet'!$1:$9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157" i="1" l="1"/>
  <c r="AQ157" i="1"/>
  <c r="AP157" i="1"/>
  <c r="AO157" i="1"/>
  <c r="AN157" i="1"/>
  <c r="AM157" i="1"/>
  <c r="AL157" i="1"/>
  <c r="AK157" i="1"/>
  <c r="AJ157" i="1"/>
  <c r="AI157" i="1"/>
  <c r="AH157" i="1"/>
  <c r="AG157" i="1"/>
  <c r="AF157" i="1"/>
  <c r="AR156" i="1"/>
  <c r="AQ156" i="1"/>
  <c r="AP156" i="1"/>
  <c r="AO156" i="1"/>
  <c r="AN156" i="1"/>
  <c r="AM156" i="1"/>
  <c r="AL156" i="1"/>
  <c r="AK156" i="1"/>
  <c r="AJ156" i="1"/>
  <c r="AI156" i="1"/>
  <c r="AH156" i="1"/>
  <c r="AG156" i="1"/>
  <c r="AF156" i="1"/>
  <c r="AR155" i="1"/>
  <c r="AQ155" i="1"/>
  <c r="AP155" i="1"/>
  <c r="AO155" i="1"/>
  <c r="AN155" i="1"/>
  <c r="AM155" i="1"/>
  <c r="AL155" i="1"/>
  <c r="AK155" i="1"/>
  <c r="AJ155" i="1"/>
  <c r="AI155" i="1"/>
  <c r="AH155" i="1"/>
  <c r="AG155" i="1"/>
  <c r="AF155" i="1"/>
  <c r="AR154" i="1"/>
  <c r="AQ154" i="1"/>
  <c r="AP154" i="1"/>
  <c r="AO154" i="1"/>
  <c r="AN154" i="1"/>
  <c r="AM154" i="1"/>
  <c r="AL154" i="1"/>
  <c r="AK154" i="1"/>
  <c r="AJ154" i="1"/>
  <c r="AI154" i="1"/>
  <c r="AH154" i="1"/>
  <c r="AG154" i="1"/>
  <c r="AF154" i="1"/>
  <c r="AR153" i="1"/>
  <c r="AQ153" i="1"/>
  <c r="AP153" i="1"/>
  <c r="AO153" i="1"/>
  <c r="AN153" i="1"/>
  <c r="AM153" i="1"/>
  <c r="AL153" i="1"/>
  <c r="AK153" i="1"/>
  <c r="AJ153" i="1"/>
  <c r="AI153" i="1"/>
  <c r="AH153" i="1"/>
  <c r="AG153" i="1"/>
  <c r="AF153" i="1"/>
  <c r="AR152" i="1"/>
  <c r="AQ152" i="1"/>
  <c r="AP152" i="1"/>
  <c r="AO152" i="1"/>
  <c r="AN152" i="1"/>
  <c r="AM152" i="1"/>
  <c r="AL152" i="1"/>
  <c r="AK152" i="1"/>
  <c r="AJ152" i="1"/>
  <c r="AI152" i="1"/>
  <c r="AH152" i="1"/>
  <c r="AG152" i="1"/>
  <c r="AF152" i="1"/>
  <c r="AR151" i="1"/>
  <c r="AQ151" i="1"/>
  <c r="AP151" i="1"/>
  <c r="AO151" i="1"/>
  <c r="AN151" i="1"/>
  <c r="AM151" i="1"/>
  <c r="AL151" i="1"/>
  <c r="AK151" i="1"/>
  <c r="AJ151" i="1"/>
  <c r="AI151" i="1"/>
  <c r="AH151" i="1"/>
  <c r="AG151" i="1"/>
  <c r="AF151" i="1"/>
  <c r="AR150" i="1"/>
  <c r="AQ150" i="1"/>
  <c r="AP150" i="1"/>
  <c r="AO150" i="1"/>
  <c r="AN150" i="1"/>
  <c r="AM150" i="1"/>
  <c r="AL150" i="1"/>
  <c r="AK150" i="1"/>
  <c r="AJ150" i="1"/>
  <c r="AI150" i="1"/>
  <c r="AH150" i="1"/>
  <c r="AG150" i="1"/>
  <c r="AF150" i="1"/>
  <c r="AR149" i="1"/>
  <c r="AQ149" i="1"/>
  <c r="AP149" i="1"/>
  <c r="AO149" i="1"/>
  <c r="AN149" i="1"/>
  <c r="AM149" i="1"/>
  <c r="AL149" i="1"/>
  <c r="AK149" i="1"/>
  <c r="AJ149" i="1"/>
  <c r="AI149" i="1"/>
  <c r="AH149" i="1"/>
  <c r="AG149" i="1"/>
  <c r="AF149" i="1"/>
  <c r="AR148" i="1"/>
  <c r="AQ148" i="1"/>
  <c r="AP148" i="1"/>
  <c r="AO148" i="1"/>
  <c r="AN148" i="1"/>
  <c r="AM148" i="1"/>
  <c r="AL148" i="1"/>
  <c r="AK148" i="1"/>
  <c r="AJ148" i="1"/>
  <c r="AI148" i="1"/>
  <c r="AH148" i="1"/>
  <c r="AG148" i="1"/>
  <c r="AF148" i="1"/>
  <c r="AR147" i="1"/>
  <c r="AQ147" i="1"/>
  <c r="AP147" i="1"/>
  <c r="AO147" i="1"/>
  <c r="AN147" i="1"/>
  <c r="AM147" i="1"/>
  <c r="AL147" i="1"/>
  <c r="AK147" i="1"/>
  <c r="AJ147" i="1"/>
  <c r="AI147" i="1"/>
  <c r="AH147" i="1"/>
  <c r="AG147" i="1"/>
  <c r="AF147" i="1"/>
  <c r="AR146" i="1"/>
  <c r="AQ146" i="1"/>
  <c r="AP146" i="1"/>
  <c r="AO146" i="1"/>
  <c r="AN146" i="1"/>
  <c r="AM146" i="1"/>
  <c r="AL146" i="1"/>
  <c r="AK146" i="1"/>
  <c r="AJ146" i="1"/>
  <c r="AI146" i="1"/>
  <c r="AH146" i="1"/>
  <c r="AG146" i="1"/>
  <c r="AF146" i="1"/>
  <c r="AR145" i="1"/>
  <c r="AQ145" i="1"/>
  <c r="AP145" i="1"/>
  <c r="AO145" i="1"/>
  <c r="AN145" i="1"/>
  <c r="AM145" i="1"/>
  <c r="AL145" i="1"/>
  <c r="AK145" i="1"/>
  <c r="AJ145" i="1"/>
  <c r="AI145" i="1"/>
  <c r="AH145" i="1"/>
  <c r="AG145" i="1"/>
  <c r="AF145" i="1"/>
  <c r="AR144" i="1"/>
  <c r="AQ144" i="1"/>
  <c r="AP144" i="1"/>
  <c r="AO144" i="1"/>
  <c r="AN144" i="1"/>
  <c r="AM144" i="1"/>
  <c r="AL144" i="1"/>
  <c r="AK144" i="1"/>
  <c r="AJ144" i="1"/>
  <c r="AI144" i="1"/>
  <c r="AH144" i="1"/>
  <c r="AG144" i="1"/>
  <c r="AF144" i="1"/>
  <c r="AR143" i="1"/>
  <c r="AQ143" i="1"/>
  <c r="AP143" i="1"/>
  <c r="AO143" i="1"/>
  <c r="AN143" i="1"/>
  <c r="AM143" i="1"/>
  <c r="AL143" i="1"/>
  <c r="AK143" i="1"/>
  <c r="AJ143" i="1"/>
  <c r="AI143" i="1"/>
  <c r="AH143" i="1"/>
  <c r="AG143" i="1"/>
  <c r="AF143" i="1"/>
  <c r="AR142" i="1"/>
  <c r="AQ142" i="1"/>
  <c r="AP142" i="1"/>
  <c r="AO142" i="1"/>
  <c r="AN142" i="1"/>
  <c r="AM142" i="1"/>
  <c r="AL142" i="1"/>
  <c r="AK142" i="1"/>
  <c r="AJ142" i="1"/>
  <c r="AI142" i="1"/>
  <c r="AH142" i="1"/>
  <c r="AG142" i="1"/>
  <c r="AF142" i="1"/>
  <c r="AR141" i="1"/>
  <c r="AQ141" i="1"/>
  <c r="AP141" i="1"/>
  <c r="AO141" i="1"/>
  <c r="AN141" i="1"/>
  <c r="AM141" i="1"/>
  <c r="AL141" i="1"/>
  <c r="AK141" i="1"/>
  <c r="AJ141" i="1"/>
  <c r="AI141" i="1"/>
  <c r="AH141" i="1"/>
  <c r="AG141" i="1"/>
  <c r="AF141" i="1"/>
  <c r="AR140" i="1"/>
  <c r="AQ140" i="1"/>
  <c r="AP140" i="1"/>
  <c r="AO140" i="1"/>
  <c r="AN140" i="1"/>
  <c r="AM140" i="1"/>
  <c r="AL140" i="1"/>
  <c r="AK140" i="1"/>
  <c r="AJ140" i="1"/>
  <c r="AI140" i="1"/>
  <c r="AH140" i="1"/>
  <c r="AG140" i="1"/>
  <c r="AF140" i="1"/>
  <c r="AR139" i="1"/>
  <c r="AQ139" i="1"/>
  <c r="AP139" i="1"/>
  <c r="AO139" i="1"/>
  <c r="AN139" i="1"/>
  <c r="AM139" i="1"/>
  <c r="AL139" i="1"/>
  <c r="AK139" i="1"/>
  <c r="AJ139" i="1"/>
  <c r="AI139" i="1"/>
  <c r="AH139" i="1"/>
  <c r="AG139" i="1"/>
  <c r="AF139" i="1"/>
  <c r="AR138" i="1"/>
  <c r="AQ138" i="1"/>
  <c r="AP138" i="1"/>
  <c r="AO138" i="1"/>
  <c r="AN138" i="1"/>
  <c r="AM138" i="1"/>
  <c r="AL138" i="1"/>
  <c r="AK138" i="1"/>
  <c r="AJ138" i="1"/>
  <c r="AI138" i="1"/>
  <c r="AH138" i="1"/>
  <c r="AG138" i="1"/>
  <c r="AF138" i="1"/>
  <c r="AR137" i="1"/>
  <c r="AQ137" i="1"/>
  <c r="AP137" i="1"/>
  <c r="AO137" i="1"/>
  <c r="AN137" i="1"/>
  <c r="AM137" i="1"/>
  <c r="AL137" i="1"/>
  <c r="AK137" i="1"/>
  <c r="AJ137" i="1"/>
  <c r="AI137" i="1"/>
  <c r="AH137" i="1"/>
  <c r="AG137" i="1"/>
  <c r="AF137" i="1"/>
  <c r="AR136" i="1"/>
  <c r="AQ136" i="1"/>
  <c r="AP136" i="1"/>
  <c r="AO136" i="1"/>
  <c r="AN136" i="1"/>
  <c r="AM136" i="1"/>
  <c r="AL136" i="1"/>
  <c r="AK136" i="1"/>
  <c r="AJ136" i="1"/>
  <c r="AI136" i="1"/>
  <c r="AH136" i="1"/>
  <c r="AG136" i="1"/>
  <c r="AF136" i="1"/>
  <c r="AR135" i="1"/>
  <c r="AQ135" i="1"/>
  <c r="AP135" i="1"/>
  <c r="AO135" i="1"/>
  <c r="AN135" i="1"/>
  <c r="AM135" i="1"/>
  <c r="AL135" i="1"/>
  <c r="AK135" i="1"/>
  <c r="AJ135" i="1"/>
  <c r="AI135" i="1"/>
  <c r="AH135" i="1"/>
  <c r="AG135" i="1"/>
  <c r="AF135" i="1"/>
  <c r="AR134" i="1"/>
  <c r="AQ134" i="1"/>
  <c r="AP134" i="1"/>
  <c r="AO134" i="1"/>
  <c r="AN134" i="1"/>
  <c r="AM134" i="1"/>
  <c r="AL134" i="1"/>
  <c r="AK134" i="1"/>
  <c r="AJ134" i="1"/>
  <c r="AI134" i="1"/>
  <c r="AH134" i="1"/>
  <c r="AG134" i="1"/>
  <c r="AF134" i="1"/>
  <c r="AR133" i="1"/>
  <c r="AQ133" i="1"/>
  <c r="AP133" i="1"/>
  <c r="AO133" i="1"/>
  <c r="AN133" i="1"/>
  <c r="AM133" i="1"/>
  <c r="AL133" i="1"/>
  <c r="AK133" i="1"/>
  <c r="AJ133" i="1"/>
  <c r="AI133" i="1"/>
  <c r="AH133" i="1"/>
  <c r="AG133" i="1"/>
  <c r="AF133" i="1"/>
  <c r="AR132" i="1"/>
  <c r="AQ132" i="1"/>
  <c r="AP132" i="1"/>
  <c r="AO132" i="1"/>
  <c r="AN132" i="1"/>
  <c r="AM132" i="1"/>
  <c r="AL132" i="1"/>
  <c r="AK132" i="1"/>
  <c r="AJ132" i="1"/>
  <c r="AI132" i="1"/>
  <c r="AH132" i="1"/>
  <c r="AG132" i="1"/>
  <c r="AF132" i="1"/>
  <c r="AR131" i="1"/>
  <c r="AQ131" i="1"/>
  <c r="AP131" i="1"/>
  <c r="AO131" i="1"/>
  <c r="AN131" i="1"/>
  <c r="AM131" i="1"/>
  <c r="AL131" i="1"/>
  <c r="AK131" i="1"/>
  <c r="AJ131" i="1"/>
  <c r="AI131" i="1"/>
  <c r="AH131" i="1"/>
  <c r="AG131" i="1"/>
  <c r="AF131" i="1"/>
  <c r="AR130" i="1"/>
  <c r="AQ130" i="1"/>
  <c r="AP130" i="1"/>
  <c r="AO130" i="1"/>
  <c r="AN130" i="1"/>
  <c r="AM130" i="1"/>
  <c r="AL130" i="1"/>
  <c r="AK130" i="1"/>
  <c r="AJ130" i="1"/>
  <c r="AI130" i="1"/>
  <c r="AH130" i="1"/>
  <c r="AG130" i="1"/>
  <c r="AF130" i="1"/>
  <c r="AR129" i="1"/>
  <c r="AQ129" i="1"/>
  <c r="AP129" i="1"/>
  <c r="AO129" i="1"/>
  <c r="AN129" i="1"/>
  <c r="AM129" i="1"/>
  <c r="AL129" i="1"/>
  <c r="AK129" i="1"/>
  <c r="AJ129" i="1"/>
  <c r="AI129" i="1"/>
  <c r="AH129" i="1"/>
  <c r="AG129" i="1"/>
  <c r="AF129" i="1"/>
  <c r="AR128" i="1"/>
  <c r="AQ128" i="1"/>
  <c r="AP128" i="1"/>
  <c r="AO128" i="1"/>
  <c r="AN128" i="1"/>
  <c r="AM128" i="1"/>
  <c r="AL128" i="1"/>
  <c r="AK128" i="1"/>
  <c r="AJ128" i="1"/>
  <c r="AI128" i="1"/>
  <c r="AH128" i="1"/>
  <c r="AG128" i="1"/>
  <c r="AF128" i="1"/>
  <c r="AR127" i="1"/>
  <c r="AQ127" i="1"/>
  <c r="AP127" i="1"/>
  <c r="AO127" i="1"/>
  <c r="AN127" i="1"/>
  <c r="AM127" i="1"/>
  <c r="AL127" i="1"/>
  <c r="AK127" i="1"/>
  <c r="AJ127" i="1"/>
  <c r="AI127" i="1"/>
  <c r="AH127" i="1"/>
  <c r="AG127" i="1"/>
  <c r="AF127" i="1"/>
  <c r="AR126" i="1"/>
  <c r="AQ126" i="1"/>
  <c r="AP126" i="1"/>
  <c r="AO126" i="1"/>
  <c r="AN126" i="1"/>
  <c r="AM126" i="1"/>
  <c r="AL126" i="1"/>
  <c r="AK126" i="1"/>
  <c r="AJ126" i="1"/>
  <c r="AI126" i="1"/>
  <c r="AH126" i="1"/>
  <c r="AG126" i="1"/>
  <c r="AF126" i="1"/>
  <c r="AR125" i="1"/>
  <c r="AQ125" i="1"/>
  <c r="AP125" i="1"/>
  <c r="AO125" i="1"/>
  <c r="AN125" i="1"/>
  <c r="AM125" i="1"/>
  <c r="AL125" i="1"/>
  <c r="AK125" i="1"/>
  <c r="AJ125" i="1"/>
  <c r="AI125" i="1"/>
  <c r="AH125" i="1"/>
  <c r="AG125" i="1"/>
  <c r="AF125" i="1"/>
  <c r="AR124" i="1"/>
  <c r="AQ124" i="1"/>
  <c r="AP124" i="1"/>
  <c r="AO124" i="1"/>
  <c r="AN124" i="1"/>
  <c r="AM124" i="1"/>
  <c r="AL124" i="1"/>
  <c r="AK124" i="1"/>
  <c r="AJ124" i="1"/>
  <c r="AI124" i="1"/>
  <c r="AH124" i="1"/>
  <c r="AG124" i="1"/>
  <c r="AF124" i="1"/>
  <c r="AR123" i="1"/>
  <c r="AQ123" i="1"/>
  <c r="AP123" i="1"/>
  <c r="AO123" i="1"/>
  <c r="AN123" i="1"/>
  <c r="AM123" i="1"/>
  <c r="AL123" i="1"/>
  <c r="AK123" i="1"/>
  <c r="AJ123" i="1"/>
  <c r="AI123" i="1"/>
  <c r="AH123" i="1"/>
  <c r="AG123" i="1"/>
  <c r="AF123" i="1"/>
  <c r="AR122" i="1"/>
  <c r="AQ122" i="1"/>
  <c r="AP122" i="1"/>
  <c r="AO122" i="1"/>
  <c r="AN122" i="1"/>
  <c r="AM122" i="1"/>
  <c r="AL122" i="1"/>
  <c r="AK122" i="1"/>
  <c r="AJ122" i="1"/>
  <c r="AI122" i="1"/>
  <c r="AH122" i="1"/>
  <c r="AG122" i="1"/>
  <c r="AF122" i="1"/>
  <c r="AR121" i="1"/>
  <c r="AQ121" i="1"/>
  <c r="AP121" i="1"/>
  <c r="AO121" i="1"/>
  <c r="AN121" i="1"/>
  <c r="AM121" i="1"/>
  <c r="AL121" i="1"/>
  <c r="AK121" i="1"/>
  <c r="AJ121" i="1"/>
  <c r="AI121" i="1"/>
  <c r="AH121" i="1"/>
  <c r="AG121" i="1"/>
  <c r="AF121" i="1"/>
  <c r="AR120" i="1"/>
  <c r="AQ120" i="1"/>
  <c r="AP120" i="1"/>
  <c r="AO120" i="1"/>
  <c r="AN120" i="1"/>
  <c r="AM120" i="1"/>
  <c r="AL120" i="1"/>
  <c r="AK120" i="1"/>
  <c r="AJ120" i="1"/>
  <c r="AI120" i="1"/>
  <c r="AH120" i="1"/>
  <c r="AG120" i="1"/>
  <c r="AF120" i="1"/>
  <c r="AR119" i="1"/>
  <c r="AQ119" i="1"/>
  <c r="AP119" i="1"/>
  <c r="AO119" i="1"/>
  <c r="AN119" i="1"/>
  <c r="AM119" i="1"/>
  <c r="AL119" i="1"/>
  <c r="AK119" i="1"/>
  <c r="AJ119" i="1"/>
  <c r="AI119" i="1"/>
  <c r="AH119" i="1"/>
  <c r="AG119" i="1"/>
  <c r="AF119" i="1"/>
  <c r="AR118" i="1"/>
  <c r="AQ118" i="1"/>
  <c r="AP118" i="1"/>
  <c r="AO118" i="1"/>
  <c r="AN118" i="1"/>
  <c r="AM118" i="1"/>
  <c r="AL118" i="1"/>
  <c r="AK118" i="1"/>
  <c r="AJ118" i="1"/>
  <c r="AI118" i="1"/>
  <c r="AH118" i="1"/>
  <c r="AG118" i="1"/>
  <c r="AF118" i="1"/>
  <c r="AR117" i="1"/>
  <c r="AQ117" i="1"/>
  <c r="AP117" i="1"/>
  <c r="AO117" i="1"/>
  <c r="AN117" i="1"/>
  <c r="AM117" i="1"/>
  <c r="AL117" i="1"/>
  <c r="AK117" i="1"/>
  <c r="AJ117" i="1"/>
  <c r="AI117" i="1"/>
  <c r="AH117" i="1"/>
  <c r="AG117" i="1"/>
  <c r="AF117" i="1"/>
  <c r="AR116" i="1"/>
  <c r="AQ116" i="1"/>
  <c r="AP116" i="1"/>
  <c r="AO116" i="1"/>
  <c r="AN116" i="1"/>
  <c r="AM116" i="1"/>
  <c r="AL116" i="1"/>
  <c r="AK116" i="1"/>
  <c r="AJ116" i="1"/>
  <c r="AI116" i="1"/>
  <c r="AH116" i="1"/>
  <c r="AG116" i="1"/>
  <c r="AF116" i="1"/>
  <c r="AR115" i="1"/>
  <c r="AQ115" i="1"/>
  <c r="AP115" i="1"/>
  <c r="AO115" i="1"/>
  <c r="AN115" i="1"/>
  <c r="AM115" i="1"/>
  <c r="AL115" i="1"/>
  <c r="AK115" i="1"/>
  <c r="AJ115" i="1"/>
  <c r="AI115" i="1"/>
  <c r="AH115" i="1"/>
  <c r="AG115" i="1"/>
  <c r="AF115" i="1"/>
  <c r="AR114" i="1"/>
  <c r="AQ114" i="1"/>
  <c r="AP114" i="1"/>
  <c r="AO114" i="1"/>
  <c r="AN114" i="1"/>
  <c r="AM114" i="1"/>
  <c r="AL114" i="1"/>
  <c r="AK114" i="1"/>
  <c r="AJ114" i="1"/>
  <c r="AI114" i="1"/>
  <c r="AH114" i="1"/>
  <c r="AG114" i="1"/>
  <c r="AF114" i="1"/>
  <c r="AR113" i="1"/>
  <c r="AQ113" i="1"/>
  <c r="AP113" i="1"/>
  <c r="AO113" i="1"/>
  <c r="AN113" i="1"/>
  <c r="AM113" i="1"/>
  <c r="AL113" i="1"/>
  <c r="AK113" i="1"/>
  <c r="AJ113" i="1"/>
  <c r="AI113" i="1"/>
  <c r="AH113" i="1"/>
  <c r="AG113" i="1"/>
  <c r="AF113" i="1"/>
  <c r="AR112" i="1"/>
  <c r="AQ112" i="1"/>
  <c r="AP112" i="1"/>
  <c r="AO112" i="1"/>
  <c r="AN112" i="1"/>
  <c r="AM112" i="1"/>
  <c r="AL112" i="1"/>
  <c r="AK112" i="1"/>
  <c r="AJ112" i="1"/>
  <c r="AI112" i="1"/>
  <c r="AH112" i="1"/>
  <c r="AG112" i="1"/>
  <c r="AF112" i="1"/>
  <c r="AR111" i="1"/>
  <c r="AQ111" i="1"/>
  <c r="AP111" i="1"/>
  <c r="AO111" i="1"/>
  <c r="AN111" i="1"/>
  <c r="AM111" i="1"/>
  <c r="AL111" i="1"/>
  <c r="AK111" i="1"/>
  <c r="AJ111" i="1"/>
  <c r="AI111" i="1"/>
  <c r="AH111" i="1"/>
  <c r="AG111" i="1"/>
  <c r="AF111" i="1"/>
  <c r="AR110" i="1"/>
  <c r="AQ110" i="1"/>
  <c r="AP110" i="1"/>
  <c r="AO110" i="1"/>
  <c r="AN110" i="1"/>
  <c r="AM110" i="1"/>
  <c r="AL110" i="1"/>
  <c r="AK110" i="1"/>
  <c r="AJ110" i="1"/>
  <c r="AI110" i="1"/>
  <c r="AH110" i="1"/>
  <c r="AG110" i="1"/>
  <c r="AF110" i="1"/>
  <c r="AR109" i="1"/>
  <c r="AQ109" i="1"/>
  <c r="AP109" i="1"/>
  <c r="AO109" i="1"/>
  <c r="AN109" i="1"/>
  <c r="AM109" i="1"/>
  <c r="AL109" i="1"/>
  <c r="AK109" i="1"/>
  <c r="AJ109" i="1"/>
  <c r="AI109" i="1"/>
  <c r="AH109" i="1"/>
  <c r="AG109" i="1"/>
  <c r="AF109" i="1"/>
  <c r="AR108" i="1"/>
  <c r="AQ108" i="1"/>
  <c r="AP108" i="1"/>
  <c r="AO108" i="1"/>
  <c r="AN108" i="1"/>
  <c r="AM108" i="1"/>
  <c r="AL108" i="1"/>
  <c r="AK108" i="1"/>
  <c r="AJ108" i="1"/>
  <c r="AI108" i="1"/>
  <c r="AH108" i="1"/>
  <c r="AG108" i="1"/>
  <c r="AF108" i="1"/>
  <c r="AR107" i="1"/>
  <c r="AQ107" i="1"/>
  <c r="AP107" i="1"/>
  <c r="AO107" i="1"/>
  <c r="AN107" i="1"/>
  <c r="AM107" i="1"/>
  <c r="AL107" i="1"/>
  <c r="AK107" i="1"/>
  <c r="AJ107" i="1"/>
  <c r="AI107" i="1"/>
  <c r="AH107" i="1"/>
  <c r="AG107" i="1"/>
  <c r="AF107" i="1"/>
  <c r="AR106" i="1"/>
  <c r="AQ106" i="1"/>
  <c r="AP106" i="1"/>
  <c r="AO106" i="1"/>
  <c r="AN106" i="1"/>
  <c r="AM106" i="1"/>
  <c r="AL106" i="1"/>
  <c r="AK106" i="1"/>
  <c r="AJ106" i="1"/>
  <c r="AI106" i="1"/>
  <c r="AH106" i="1"/>
  <c r="AG106" i="1"/>
  <c r="AF106" i="1"/>
  <c r="AR105" i="1"/>
  <c r="AQ105" i="1"/>
  <c r="AP105" i="1"/>
  <c r="AO105" i="1"/>
  <c r="AN105" i="1"/>
  <c r="AM105" i="1"/>
  <c r="AL105" i="1"/>
  <c r="AK105" i="1"/>
  <c r="AJ105" i="1"/>
  <c r="AI105" i="1"/>
  <c r="AH105" i="1"/>
  <c r="AG105" i="1"/>
  <c r="AF105" i="1"/>
  <c r="AR104" i="1"/>
  <c r="AQ104" i="1"/>
  <c r="AP104" i="1"/>
  <c r="AO104" i="1"/>
  <c r="AN104" i="1"/>
  <c r="AM104" i="1"/>
  <c r="AL104" i="1"/>
  <c r="AK104" i="1"/>
  <c r="AJ104" i="1"/>
  <c r="AI104" i="1"/>
  <c r="AH104" i="1"/>
  <c r="AG104" i="1"/>
  <c r="AF104" i="1"/>
  <c r="AR103" i="1"/>
  <c r="AQ103" i="1"/>
  <c r="AP103" i="1"/>
  <c r="AO103" i="1"/>
  <c r="AN103" i="1"/>
  <c r="AM103" i="1"/>
  <c r="AL103" i="1"/>
  <c r="AK103" i="1"/>
  <c r="AJ103" i="1"/>
  <c r="AI103" i="1"/>
  <c r="AH103" i="1"/>
  <c r="AG103" i="1"/>
  <c r="AF103" i="1"/>
  <c r="AR102" i="1"/>
  <c r="AQ102" i="1"/>
  <c r="AP102" i="1"/>
  <c r="AO102" i="1"/>
  <c r="AN102" i="1"/>
  <c r="AM102" i="1"/>
  <c r="AL102" i="1"/>
  <c r="AK102" i="1"/>
  <c r="AJ102" i="1"/>
  <c r="AI102" i="1"/>
  <c r="AH102" i="1"/>
  <c r="AG102" i="1"/>
  <c r="AF102" i="1"/>
  <c r="AR101" i="1"/>
  <c r="AQ101" i="1"/>
  <c r="AP101" i="1"/>
  <c r="AO101" i="1"/>
  <c r="AN101" i="1"/>
  <c r="AM101" i="1"/>
  <c r="AL101" i="1"/>
  <c r="AK101" i="1"/>
  <c r="AJ101" i="1"/>
  <c r="AI101" i="1"/>
  <c r="AH101" i="1"/>
  <c r="AG101" i="1"/>
  <c r="AF101" i="1"/>
  <c r="AR100" i="1"/>
  <c r="AQ100" i="1"/>
  <c r="AP100" i="1"/>
  <c r="AO100" i="1"/>
  <c r="AN100" i="1"/>
  <c r="AM100" i="1"/>
  <c r="AL100" i="1"/>
  <c r="AK100" i="1"/>
  <c r="AJ100" i="1"/>
  <c r="AI100" i="1"/>
  <c r="AH100" i="1"/>
  <c r="AG100" i="1"/>
  <c r="AF100" i="1"/>
  <c r="AR99" i="1"/>
  <c r="AQ99" i="1"/>
  <c r="AP99" i="1"/>
  <c r="AO99" i="1"/>
  <c r="AN99" i="1"/>
  <c r="AM99" i="1"/>
  <c r="AL99" i="1"/>
  <c r="AK99" i="1"/>
  <c r="AJ99" i="1"/>
  <c r="AI99" i="1"/>
  <c r="AH99" i="1"/>
  <c r="AG99" i="1"/>
  <c r="AF99" i="1"/>
  <c r="AR98" i="1"/>
  <c r="AQ98" i="1"/>
  <c r="AP98" i="1"/>
  <c r="AO98" i="1"/>
  <c r="AN98" i="1"/>
  <c r="AM98" i="1"/>
  <c r="AL98" i="1"/>
  <c r="AK98" i="1"/>
  <c r="AJ98" i="1"/>
  <c r="AI98" i="1"/>
  <c r="AH98" i="1"/>
  <c r="AG98" i="1"/>
  <c r="AF98" i="1"/>
  <c r="AR97" i="1"/>
  <c r="AQ97" i="1"/>
  <c r="AP97" i="1"/>
  <c r="AO97" i="1"/>
  <c r="AN97" i="1"/>
  <c r="AM97" i="1"/>
  <c r="AL97" i="1"/>
  <c r="AK97" i="1"/>
  <c r="AJ97" i="1"/>
  <c r="AI97" i="1"/>
  <c r="AH97" i="1"/>
  <c r="AG97" i="1"/>
  <c r="AF97" i="1"/>
  <c r="AR96" i="1"/>
  <c r="AQ96" i="1"/>
  <c r="AP96" i="1"/>
  <c r="AO96" i="1"/>
  <c r="AN96" i="1"/>
  <c r="AM96" i="1"/>
  <c r="AL96" i="1"/>
  <c r="AK96" i="1"/>
  <c r="AJ96" i="1"/>
  <c r="AI96" i="1"/>
  <c r="AH96" i="1"/>
  <c r="AG96" i="1"/>
  <c r="AF96" i="1"/>
  <c r="AR95" i="1"/>
  <c r="AQ95" i="1"/>
  <c r="AP95" i="1"/>
  <c r="AO95" i="1"/>
  <c r="AN95" i="1"/>
  <c r="AM95" i="1"/>
  <c r="AL95" i="1"/>
  <c r="AK95" i="1"/>
  <c r="AJ95" i="1"/>
  <c r="AI95" i="1"/>
  <c r="AH95" i="1"/>
  <c r="AG95" i="1"/>
  <c r="AF95" i="1"/>
  <c r="AR94" i="1"/>
  <c r="AQ94" i="1"/>
  <c r="AP94" i="1"/>
  <c r="AO94" i="1"/>
  <c r="AN94" i="1"/>
  <c r="AM94" i="1"/>
  <c r="AL94" i="1"/>
  <c r="AK94" i="1"/>
  <c r="AJ94" i="1"/>
  <c r="AI94" i="1"/>
  <c r="AH94" i="1"/>
  <c r="AG94" i="1"/>
  <c r="AF94" i="1"/>
  <c r="AR93" i="1"/>
  <c r="AQ93" i="1"/>
  <c r="AP93" i="1"/>
  <c r="AO93" i="1"/>
  <c r="AN93" i="1"/>
  <c r="AM93" i="1"/>
  <c r="AL93" i="1"/>
  <c r="AK93" i="1"/>
  <c r="AJ93" i="1"/>
  <c r="AI93" i="1"/>
  <c r="AH93" i="1"/>
  <c r="AG93" i="1"/>
  <c r="AF93" i="1"/>
  <c r="AR92" i="1"/>
  <c r="AQ92" i="1"/>
  <c r="AP92" i="1"/>
  <c r="AO92" i="1"/>
  <c r="AN92" i="1"/>
  <c r="AM92" i="1"/>
  <c r="AL92" i="1"/>
  <c r="AK92" i="1"/>
  <c r="AJ92" i="1"/>
  <c r="AI92" i="1"/>
  <c r="AH92" i="1"/>
  <c r="AG92" i="1"/>
  <c r="AF92" i="1"/>
  <c r="AR91" i="1"/>
  <c r="AQ91" i="1"/>
  <c r="AP91" i="1"/>
  <c r="AO91" i="1"/>
  <c r="AN91" i="1"/>
  <c r="AM91" i="1"/>
  <c r="AL91" i="1"/>
  <c r="AK91" i="1"/>
  <c r="AJ91" i="1"/>
  <c r="AI91" i="1"/>
  <c r="AH91" i="1"/>
  <c r="AG91" i="1"/>
  <c r="AF91" i="1"/>
  <c r="AR90" i="1"/>
  <c r="AQ90" i="1"/>
  <c r="AP90" i="1"/>
  <c r="AO90" i="1"/>
  <c r="AN90" i="1"/>
  <c r="AM90" i="1"/>
  <c r="AL90" i="1"/>
  <c r="AK90" i="1"/>
  <c r="AJ90" i="1"/>
  <c r="AI90" i="1"/>
  <c r="AH90" i="1"/>
  <c r="AG90" i="1"/>
  <c r="AF90" i="1"/>
  <c r="AR89" i="1"/>
  <c r="AQ89" i="1"/>
  <c r="AP89" i="1"/>
  <c r="AO89" i="1"/>
  <c r="AN89" i="1"/>
  <c r="AM89" i="1"/>
  <c r="AL89" i="1"/>
  <c r="AK89" i="1"/>
  <c r="AJ89" i="1"/>
  <c r="AI89" i="1"/>
  <c r="AH89" i="1"/>
  <c r="AG89" i="1"/>
  <c r="AF89" i="1"/>
  <c r="AR88" i="1"/>
  <c r="AQ88" i="1"/>
  <c r="AP88" i="1"/>
  <c r="AO88" i="1"/>
  <c r="AN88" i="1"/>
  <c r="AM88" i="1"/>
  <c r="AL88" i="1"/>
  <c r="AK88" i="1"/>
  <c r="AJ88" i="1"/>
  <c r="AI88" i="1"/>
  <c r="AH88" i="1"/>
  <c r="AG88" i="1"/>
  <c r="AF88" i="1"/>
  <c r="AR87" i="1"/>
  <c r="AQ87" i="1"/>
  <c r="AP87" i="1"/>
  <c r="AO87" i="1"/>
  <c r="AN87" i="1"/>
  <c r="AM87" i="1"/>
  <c r="AL87" i="1"/>
  <c r="AK87" i="1"/>
  <c r="AJ87" i="1"/>
  <c r="AI87" i="1"/>
  <c r="AH87" i="1"/>
  <c r="AG87" i="1"/>
  <c r="AF87" i="1"/>
  <c r="AR86" i="1"/>
  <c r="AQ86" i="1"/>
  <c r="AP86" i="1"/>
  <c r="AO86" i="1"/>
  <c r="AN86" i="1"/>
  <c r="AM86" i="1"/>
  <c r="AL86" i="1"/>
  <c r="AK86" i="1"/>
  <c r="AJ86" i="1"/>
  <c r="AI86" i="1"/>
  <c r="AH86" i="1"/>
  <c r="AG86" i="1"/>
  <c r="AF86" i="1"/>
  <c r="AR85" i="1"/>
  <c r="AQ85" i="1"/>
  <c r="AP85" i="1"/>
  <c r="AO85" i="1"/>
  <c r="AN85" i="1"/>
  <c r="AM85" i="1"/>
  <c r="AL85" i="1"/>
  <c r="AK85" i="1"/>
  <c r="AJ85" i="1"/>
  <c r="AI85" i="1"/>
  <c r="AH85" i="1"/>
  <c r="AG85" i="1"/>
  <c r="AF85" i="1"/>
  <c r="AR84" i="1"/>
  <c r="AQ84" i="1"/>
  <c r="AP84" i="1"/>
  <c r="AO84" i="1"/>
  <c r="AN84" i="1"/>
  <c r="AM84" i="1"/>
  <c r="AL84" i="1"/>
  <c r="AK84" i="1"/>
  <c r="AJ84" i="1"/>
  <c r="AI84" i="1"/>
  <c r="AH84" i="1"/>
  <c r="AG84" i="1"/>
  <c r="AF84" i="1"/>
  <c r="AR83" i="1"/>
  <c r="AQ83" i="1"/>
  <c r="AP83" i="1"/>
  <c r="AO83" i="1"/>
  <c r="AN83" i="1"/>
  <c r="AM83" i="1"/>
  <c r="AL83" i="1"/>
  <c r="AK83" i="1"/>
  <c r="AJ83" i="1"/>
  <c r="AI83" i="1"/>
  <c r="AH83" i="1"/>
  <c r="AG83" i="1"/>
  <c r="AF83" i="1"/>
  <c r="AR82" i="1"/>
  <c r="AQ82" i="1"/>
  <c r="AP82" i="1"/>
  <c r="AO82" i="1"/>
  <c r="AN82" i="1"/>
  <c r="AM82" i="1"/>
  <c r="AL82" i="1"/>
  <c r="AK82" i="1"/>
  <c r="AJ82" i="1"/>
  <c r="AI82" i="1"/>
  <c r="AH82" i="1"/>
  <c r="AG82" i="1"/>
  <c r="AF82" i="1"/>
  <c r="AR81" i="1"/>
  <c r="AQ81" i="1"/>
  <c r="AP81" i="1"/>
  <c r="AO81" i="1"/>
  <c r="AN81" i="1"/>
  <c r="AM81" i="1"/>
  <c r="AL81" i="1"/>
  <c r="AK81" i="1"/>
  <c r="AJ81" i="1"/>
  <c r="AI81" i="1"/>
  <c r="AH81" i="1"/>
  <c r="AG81" i="1"/>
  <c r="AF81" i="1"/>
  <c r="AR80" i="1"/>
  <c r="AQ80" i="1"/>
  <c r="AP80" i="1"/>
  <c r="AO80" i="1"/>
  <c r="AN80" i="1"/>
  <c r="AM80" i="1"/>
  <c r="AL80" i="1"/>
  <c r="AK80" i="1"/>
  <c r="AJ80" i="1"/>
  <c r="AI80" i="1"/>
  <c r="AH80" i="1"/>
  <c r="AG80" i="1"/>
  <c r="AF80" i="1"/>
  <c r="AR79" i="1"/>
  <c r="AQ79" i="1"/>
  <c r="AP79" i="1"/>
  <c r="AO79" i="1"/>
  <c r="AN79" i="1"/>
  <c r="AM79" i="1"/>
  <c r="AL79" i="1"/>
  <c r="AK79" i="1"/>
  <c r="AJ79" i="1"/>
  <c r="AI79" i="1"/>
  <c r="AH79" i="1"/>
  <c r="AG79" i="1"/>
  <c r="AF79" i="1"/>
  <c r="AR78" i="1"/>
  <c r="AQ78" i="1"/>
  <c r="AP78" i="1"/>
  <c r="AO78" i="1"/>
  <c r="AN78" i="1"/>
  <c r="AM78" i="1"/>
  <c r="AL78" i="1"/>
  <c r="AK78" i="1"/>
  <c r="AJ78" i="1"/>
  <c r="AI78" i="1"/>
  <c r="AH78" i="1"/>
  <c r="AG78" i="1"/>
  <c r="AF78" i="1"/>
  <c r="AR77" i="1"/>
  <c r="AQ77" i="1"/>
  <c r="AP77" i="1"/>
  <c r="AO77" i="1"/>
  <c r="AN77" i="1"/>
  <c r="AM77" i="1"/>
  <c r="AL77" i="1"/>
  <c r="AK77" i="1"/>
  <c r="AJ77" i="1"/>
  <c r="AI77" i="1"/>
  <c r="AH77" i="1"/>
  <c r="AG77" i="1"/>
  <c r="AF77" i="1"/>
  <c r="AR76" i="1"/>
  <c r="AQ76" i="1"/>
  <c r="AP76" i="1"/>
  <c r="AO76" i="1"/>
  <c r="AN76" i="1"/>
  <c r="AM76" i="1"/>
  <c r="AL76" i="1"/>
  <c r="AK76" i="1"/>
  <c r="AJ76" i="1"/>
  <c r="AI76" i="1"/>
  <c r="AH76" i="1"/>
  <c r="AG76" i="1"/>
  <c r="AF76" i="1"/>
  <c r="AR75" i="1"/>
  <c r="AQ75" i="1"/>
  <c r="AP75" i="1"/>
  <c r="AO75" i="1"/>
  <c r="AN75" i="1"/>
  <c r="AM75" i="1"/>
  <c r="AL75" i="1"/>
  <c r="AK75" i="1"/>
  <c r="AJ75" i="1"/>
  <c r="AI75" i="1"/>
  <c r="AH75" i="1"/>
  <c r="AG75" i="1"/>
  <c r="AF75" i="1"/>
  <c r="AR74" i="1"/>
  <c r="AQ74" i="1"/>
  <c r="AP74" i="1"/>
  <c r="AO74" i="1"/>
  <c r="AN74" i="1"/>
  <c r="AM74" i="1"/>
  <c r="AL74" i="1"/>
  <c r="AK74" i="1"/>
  <c r="AJ74" i="1"/>
  <c r="AI74" i="1"/>
  <c r="AH74" i="1"/>
  <c r="AG74" i="1"/>
  <c r="AF74" i="1"/>
  <c r="AR73" i="1"/>
  <c r="AQ73" i="1"/>
  <c r="AP73" i="1"/>
  <c r="AO73" i="1"/>
  <c r="AN73" i="1"/>
  <c r="AM73" i="1"/>
  <c r="AL73" i="1"/>
  <c r="AK73" i="1"/>
  <c r="AJ73" i="1"/>
  <c r="AI73" i="1"/>
  <c r="AH73" i="1"/>
  <c r="AG73" i="1"/>
  <c r="AF73" i="1"/>
  <c r="AR72" i="1"/>
  <c r="AQ72" i="1"/>
  <c r="AP72" i="1"/>
  <c r="AO72" i="1"/>
  <c r="AN72" i="1"/>
  <c r="AM72" i="1"/>
  <c r="AL72" i="1"/>
  <c r="AK72" i="1"/>
  <c r="AJ72" i="1"/>
  <c r="AI72" i="1"/>
  <c r="AH72" i="1"/>
  <c r="AG72" i="1"/>
  <c r="AF72" i="1"/>
  <c r="AR71" i="1"/>
  <c r="AQ71" i="1"/>
  <c r="AP71" i="1"/>
  <c r="AO71" i="1"/>
  <c r="AN71" i="1"/>
  <c r="AM71" i="1"/>
  <c r="AL71" i="1"/>
  <c r="AK71" i="1"/>
  <c r="AJ71" i="1"/>
  <c r="AI71" i="1"/>
  <c r="AH71" i="1"/>
  <c r="AG71" i="1"/>
  <c r="AF71" i="1"/>
  <c r="AR70" i="1"/>
  <c r="AQ70" i="1"/>
  <c r="AP70" i="1"/>
  <c r="AO70" i="1"/>
  <c r="AN70" i="1"/>
  <c r="AM70" i="1"/>
  <c r="AL70" i="1"/>
  <c r="AK70" i="1"/>
  <c r="AJ70" i="1"/>
  <c r="AI70" i="1"/>
  <c r="AH70" i="1"/>
  <c r="AG70" i="1"/>
  <c r="AF70" i="1"/>
  <c r="AR69" i="1"/>
  <c r="AQ69" i="1"/>
  <c r="AP69" i="1"/>
  <c r="AO69" i="1"/>
  <c r="AN69" i="1"/>
  <c r="AM69" i="1"/>
  <c r="AL69" i="1"/>
  <c r="AK69" i="1"/>
  <c r="AJ69" i="1"/>
  <c r="AI69" i="1"/>
  <c r="AH69" i="1"/>
  <c r="AG69" i="1"/>
  <c r="AF69" i="1"/>
  <c r="AR68" i="1"/>
  <c r="AQ68" i="1"/>
  <c r="AP68" i="1"/>
  <c r="AO68" i="1"/>
  <c r="AN68" i="1"/>
  <c r="AM68" i="1"/>
  <c r="AL68" i="1"/>
  <c r="AK68" i="1"/>
  <c r="AJ68" i="1"/>
  <c r="AI68" i="1"/>
  <c r="AH68" i="1"/>
  <c r="AG68" i="1"/>
  <c r="AF68" i="1"/>
  <c r="AR67" i="1"/>
  <c r="AQ67" i="1"/>
  <c r="AP67" i="1"/>
  <c r="AO67" i="1"/>
  <c r="AN67" i="1"/>
  <c r="AM67" i="1"/>
  <c r="AL67" i="1"/>
  <c r="AK67" i="1"/>
  <c r="AJ67" i="1"/>
  <c r="AI67" i="1"/>
  <c r="AH67" i="1"/>
  <c r="AG67" i="1"/>
  <c r="AF67" i="1"/>
  <c r="AR66" i="1"/>
  <c r="AQ66" i="1"/>
  <c r="AP66" i="1"/>
  <c r="AO66" i="1"/>
  <c r="AN66" i="1"/>
  <c r="AM66" i="1"/>
  <c r="AL66" i="1"/>
  <c r="AK66" i="1"/>
  <c r="AJ66" i="1"/>
  <c r="AI66" i="1"/>
  <c r="AH66" i="1"/>
  <c r="AG66" i="1"/>
  <c r="AF66" i="1"/>
  <c r="AR65" i="1"/>
  <c r="AQ65" i="1"/>
  <c r="AP65" i="1"/>
  <c r="AO65" i="1"/>
  <c r="AN65" i="1"/>
  <c r="AM65" i="1"/>
  <c r="AL65" i="1"/>
  <c r="AK65" i="1"/>
  <c r="AJ65" i="1"/>
  <c r="AI65" i="1"/>
  <c r="AH65" i="1"/>
  <c r="AG65" i="1"/>
  <c r="AF65" i="1"/>
  <c r="AR64" i="1"/>
  <c r="AQ64" i="1"/>
  <c r="AP64" i="1"/>
  <c r="AO64" i="1"/>
  <c r="AN64" i="1"/>
  <c r="AM64" i="1"/>
  <c r="AL64" i="1"/>
  <c r="AK64" i="1"/>
  <c r="AJ64" i="1"/>
  <c r="AI64" i="1"/>
  <c r="AH64" i="1"/>
  <c r="AG64" i="1"/>
  <c r="AF64" i="1"/>
  <c r="AR63" i="1"/>
  <c r="AQ63" i="1"/>
  <c r="AP63" i="1"/>
  <c r="AO63" i="1"/>
  <c r="AN63" i="1"/>
  <c r="AM63" i="1"/>
  <c r="AL63" i="1"/>
  <c r="AK63" i="1"/>
  <c r="AJ63" i="1"/>
  <c r="AI63" i="1"/>
  <c r="AH63" i="1"/>
  <c r="AG63" i="1"/>
  <c r="AF63" i="1"/>
  <c r="AR62" i="1"/>
  <c r="AQ62" i="1"/>
  <c r="AP62" i="1"/>
  <c r="AO62" i="1"/>
  <c r="AN62" i="1"/>
  <c r="AM62" i="1"/>
  <c r="AL62" i="1"/>
  <c r="AK62" i="1"/>
  <c r="AJ62" i="1"/>
  <c r="AI62" i="1"/>
  <c r="AH62" i="1"/>
  <c r="AG62" i="1"/>
  <c r="AF62" i="1"/>
  <c r="AR61" i="1"/>
  <c r="AQ61" i="1"/>
  <c r="AP61" i="1"/>
  <c r="AO61" i="1"/>
  <c r="AN61" i="1"/>
  <c r="AM61" i="1"/>
  <c r="AL61" i="1"/>
  <c r="AK61" i="1"/>
  <c r="AJ61" i="1"/>
  <c r="AI61" i="1"/>
  <c r="AH61" i="1"/>
  <c r="AG61" i="1"/>
  <c r="AF61" i="1"/>
  <c r="AR60" i="1"/>
  <c r="AQ60" i="1"/>
  <c r="AP60" i="1"/>
  <c r="AO60" i="1"/>
  <c r="AN60" i="1"/>
  <c r="AM60" i="1"/>
  <c r="AL60" i="1"/>
  <c r="AK60" i="1"/>
  <c r="AJ60" i="1"/>
  <c r="AI60" i="1"/>
  <c r="AH60" i="1"/>
  <c r="AG60" i="1"/>
  <c r="AF60" i="1"/>
  <c r="AR59" i="1"/>
  <c r="AQ59" i="1"/>
  <c r="AP59" i="1"/>
  <c r="AO59" i="1"/>
  <c r="AN59" i="1"/>
  <c r="AM59" i="1"/>
  <c r="AL59" i="1"/>
  <c r="AK59" i="1"/>
  <c r="AJ59" i="1"/>
  <c r="AI59" i="1"/>
  <c r="AH59" i="1"/>
  <c r="AG59" i="1"/>
  <c r="AF59" i="1"/>
  <c r="AR58" i="1"/>
  <c r="AQ58" i="1"/>
  <c r="AP58" i="1"/>
  <c r="AO58" i="1"/>
  <c r="AN58" i="1"/>
  <c r="AM58" i="1"/>
  <c r="AL58" i="1"/>
  <c r="AK58" i="1"/>
  <c r="AJ58" i="1"/>
  <c r="AI58" i="1"/>
  <c r="AH58" i="1"/>
  <c r="AG58" i="1"/>
  <c r="AF58" i="1"/>
  <c r="AR57" i="1"/>
  <c r="AQ57" i="1"/>
  <c r="AP57" i="1"/>
  <c r="AO57" i="1"/>
  <c r="AN57" i="1"/>
  <c r="AM57" i="1"/>
  <c r="AL57" i="1"/>
  <c r="AK57" i="1"/>
  <c r="AJ57" i="1"/>
  <c r="AI57" i="1"/>
  <c r="AH57" i="1"/>
  <c r="AG57" i="1"/>
  <c r="AF57" i="1"/>
  <c r="AR56" i="1"/>
  <c r="AQ56" i="1"/>
  <c r="AP56" i="1"/>
  <c r="AO56" i="1"/>
  <c r="AN56" i="1"/>
  <c r="AM56" i="1"/>
  <c r="AL56" i="1"/>
  <c r="AK56" i="1"/>
  <c r="AJ56" i="1"/>
  <c r="AI56" i="1"/>
  <c r="AH56" i="1"/>
  <c r="AG56" i="1"/>
  <c r="AF56" i="1"/>
  <c r="AR55" i="1"/>
  <c r="AQ55" i="1"/>
  <c r="AP55" i="1"/>
  <c r="AO55" i="1"/>
  <c r="AN55" i="1"/>
  <c r="AM55" i="1"/>
  <c r="AL55" i="1"/>
  <c r="AK55" i="1"/>
  <c r="AJ55" i="1"/>
  <c r="AI55" i="1"/>
  <c r="AH55" i="1"/>
  <c r="AG55" i="1"/>
  <c r="AF55" i="1"/>
  <c r="AR54" i="1"/>
  <c r="AQ54" i="1"/>
  <c r="AP54" i="1"/>
  <c r="AO54" i="1"/>
  <c r="AN54" i="1"/>
  <c r="AM54" i="1"/>
  <c r="AL54" i="1"/>
  <c r="AK54" i="1"/>
  <c r="AJ54" i="1"/>
  <c r="AI54" i="1"/>
  <c r="AH54" i="1"/>
  <c r="AG54" i="1"/>
  <c r="AF54" i="1"/>
  <c r="AR53" i="1"/>
  <c r="AQ53" i="1"/>
  <c r="AP53" i="1"/>
  <c r="AO53" i="1"/>
  <c r="AN53" i="1"/>
  <c r="AM53" i="1"/>
  <c r="AL53" i="1"/>
  <c r="AK53" i="1"/>
  <c r="AJ53" i="1"/>
  <c r="AI53" i="1"/>
  <c r="AH53" i="1"/>
  <c r="AG53" i="1"/>
  <c r="AF53" i="1"/>
  <c r="AR52" i="1"/>
  <c r="AQ52" i="1"/>
  <c r="AP52" i="1"/>
  <c r="AO52" i="1"/>
  <c r="AN52" i="1"/>
  <c r="AM52" i="1"/>
  <c r="AL52" i="1"/>
  <c r="AK52" i="1"/>
  <c r="AJ52" i="1"/>
  <c r="AI52" i="1"/>
  <c r="AH52" i="1"/>
  <c r="AG52" i="1"/>
  <c r="AF52" i="1"/>
  <c r="AR51" i="1"/>
  <c r="AQ51" i="1"/>
  <c r="AP51" i="1"/>
  <c r="AO51" i="1"/>
  <c r="AN51" i="1"/>
  <c r="AM51" i="1"/>
  <c r="AL51" i="1"/>
  <c r="AK51" i="1"/>
  <c r="AJ51" i="1"/>
  <c r="AI51" i="1"/>
  <c r="AH51" i="1"/>
  <c r="AG51" i="1"/>
  <c r="AF51" i="1"/>
  <c r="AR50" i="1"/>
  <c r="AQ50" i="1"/>
  <c r="AP50" i="1"/>
  <c r="AO50" i="1"/>
  <c r="AN50" i="1"/>
  <c r="AM50" i="1"/>
  <c r="AL50" i="1"/>
  <c r="AK50" i="1"/>
  <c r="AJ50" i="1"/>
  <c r="AI50" i="1"/>
  <c r="AH50" i="1"/>
  <c r="AG50" i="1"/>
  <c r="AF50" i="1"/>
  <c r="AR49" i="1"/>
  <c r="AQ49" i="1"/>
  <c r="AP49" i="1"/>
  <c r="AO49" i="1"/>
  <c r="AN49" i="1"/>
  <c r="AM49" i="1"/>
  <c r="AL49" i="1"/>
  <c r="AK49" i="1"/>
  <c r="AJ49" i="1"/>
  <c r="AI49" i="1"/>
  <c r="AH49" i="1"/>
  <c r="AG49" i="1"/>
  <c r="AF49" i="1"/>
  <c r="AR48" i="1"/>
  <c r="AQ48" i="1"/>
  <c r="AP48" i="1"/>
  <c r="AO48" i="1"/>
  <c r="AN48" i="1"/>
  <c r="AM48" i="1"/>
  <c r="AL48" i="1"/>
  <c r="AK48" i="1"/>
  <c r="AJ48" i="1"/>
  <c r="AI48" i="1"/>
  <c r="AH48" i="1"/>
  <c r="AG48" i="1"/>
  <c r="AF48" i="1"/>
  <c r="AR47" i="1"/>
  <c r="AQ47" i="1"/>
  <c r="AP47" i="1"/>
  <c r="AO47" i="1"/>
  <c r="AN47" i="1"/>
  <c r="AM47" i="1"/>
  <c r="AL47" i="1"/>
  <c r="AK47" i="1"/>
  <c r="AJ47" i="1"/>
  <c r="AI47" i="1"/>
  <c r="AH47" i="1"/>
  <c r="AG47" i="1"/>
  <c r="AF47" i="1"/>
  <c r="AR46" i="1"/>
  <c r="AQ46" i="1"/>
  <c r="AP46" i="1"/>
  <c r="AO46" i="1"/>
  <c r="AN46" i="1"/>
  <c r="AM46" i="1"/>
  <c r="AL46" i="1"/>
  <c r="AK46" i="1"/>
  <c r="AJ46" i="1"/>
  <c r="AI46" i="1"/>
  <c r="AH46" i="1"/>
  <c r="AG46" i="1"/>
  <c r="AF46" i="1"/>
  <c r="AR45" i="1"/>
  <c r="AQ45" i="1"/>
  <c r="AP45" i="1"/>
  <c r="AO45" i="1"/>
  <c r="AN45" i="1"/>
  <c r="AM45" i="1"/>
  <c r="AL45" i="1"/>
  <c r="AK45" i="1"/>
  <c r="AJ45" i="1"/>
  <c r="AI45" i="1"/>
  <c r="AH45" i="1"/>
  <c r="AG45" i="1"/>
  <c r="AF45" i="1"/>
  <c r="AR44" i="1"/>
  <c r="AQ44" i="1"/>
  <c r="AP44" i="1"/>
  <c r="AO44" i="1"/>
  <c r="AN44" i="1"/>
  <c r="AM44" i="1"/>
  <c r="AL44" i="1"/>
  <c r="AK44" i="1"/>
  <c r="AJ44" i="1"/>
  <c r="AI44" i="1"/>
  <c r="AH44" i="1"/>
  <c r="AG44" i="1"/>
  <c r="AF44" i="1"/>
  <c r="AR43" i="1"/>
  <c r="AQ43" i="1"/>
  <c r="AP43" i="1"/>
  <c r="AO43" i="1"/>
  <c r="AN43" i="1"/>
  <c r="AM43" i="1"/>
  <c r="AL43" i="1"/>
  <c r="AK43" i="1"/>
  <c r="AJ43" i="1"/>
  <c r="AI43" i="1"/>
  <c r="AH43" i="1"/>
  <c r="AG43" i="1"/>
  <c r="AF43" i="1"/>
  <c r="AR42" i="1"/>
  <c r="AQ42" i="1"/>
  <c r="AP42" i="1"/>
  <c r="AO42" i="1"/>
  <c r="AN42" i="1"/>
  <c r="AM42" i="1"/>
  <c r="AL42" i="1"/>
  <c r="AK42" i="1"/>
  <c r="AJ42" i="1"/>
  <c r="AI42" i="1"/>
  <c r="AH42" i="1"/>
  <c r="AG42" i="1"/>
  <c r="AF42" i="1"/>
  <c r="AR41" i="1"/>
  <c r="AQ41" i="1"/>
  <c r="AP41" i="1"/>
  <c r="AO41" i="1"/>
  <c r="AN41" i="1"/>
  <c r="AM41" i="1"/>
  <c r="AL41" i="1"/>
  <c r="AK41" i="1"/>
  <c r="AJ41" i="1"/>
  <c r="AI41" i="1"/>
  <c r="AH41" i="1"/>
  <c r="AG41" i="1"/>
  <c r="AF41" i="1"/>
  <c r="AR40" i="1"/>
  <c r="AQ40" i="1"/>
  <c r="AP40" i="1"/>
  <c r="AO40" i="1"/>
  <c r="AN40" i="1"/>
  <c r="AM40" i="1"/>
  <c r="AL40" i="1"/>
  <c r="AK40" i="1"/>
  <c r="AJ40" i="1"/>
  <c r="AI40" i="1"/>
  <c r="AH40" i="1"/>
  <c r="AG40" i="1"/>
  <c r="AF40" i="1"/>
  <c r="AR39" i="1"/>
  <c r="AQ39" i="1"/>
  <c r="AP39" i="1"/>
  <c r="AO39" i="1"/>
  <c r="AN39" i="1"/>
  <c r="AM39" i="1"/>
  <c r="AL39" i="1"/>
  <c r="AK39" i="1"/>
  <c r="AJ39" i="1"/>
  <c r="AI39" i="1"/>
  <c r="AH39" i="1"/>
  <c r="AG39" i="1"/>
  <c r="AF39" i="1"/>
  <c r="AR38" i="1"/>
  <c r="AQ38" i="1"/>
  <c r="AP38" i="1"/>
  <c r="AO38" i="1"/>
  <c r="AN38" i="1"/>
  <c r="AM38" i="1"/>
  <c r="AL38" i="1"/>
  <c r="AK38" i="1"/>
  <c r="AJ38" i="1"/>
  <c r="AI38" i="1"/>
  <c r="AH38" i="1"/>
  <c r="AG38" i="1"/>
  <c r="AF38" i="1"/>
  <c r="AR37" i="1"/>
  <c r="AQ37" i="1"/>
  <c r="AP37" i="1"/>
  <c r="AO37" i="1"/>
  <c r="AN37" i="1"/>
  <c r="AM37" i="1"/>
  <c r="AL37" i="1"/>
  <c r="AK37" i="1"/>
  <c r="AJ37" i="1"/>
  <c r="AI37" i="1"/>
  <c r="AH37" i="1"/>
  <c r="AG37" i="1"/>
  <c r="AF37" i="1"/>
  <c r="AR36" i="1"/>
  <c r="AQ36" i="1"/>
  <c r="AP36" i="1"/>
  <c r="AO36" i="1"/>
  <c r="AN36" i="1"/>
  <c r="AM36" i="1"/>
  <c r="AL36" i="1"/>
  <c r="AK36" i="1"/>
  <c r="AJ36" i="1"/>
  <c r="AI36" i="1"/>
  <c r="AH36" i="1"/>
  <c r="AG36" i="1"/>
  <c r="AF36" i="1"/>
  <c r="AR35" i="1"/>
  <c r="AQ35" i="1"/>
  <c r="AP35" i="1"/>
  <c r="AO35" i="1"/>
  <c r="AN35" i="1"/>
  <c r="AM35" i="1"/>
  <c r="AL35" i="1"/>
  <c r="AK35" i="1"/>
  <c r="AJ35" i="1"/>
  <c r="AI35" i="1"/>
  <c r="AH35" i="1"/>
  <c r="AG35" i="1"/>
  <c r="AF35" i="1"/>
  <c r="AR34" i="1"/>
  <c r="AQ34" i="1"/>
  <c r="AP34" i="1"/>
  <c r="AO34" i="1"/>
  <c r="AN34" i="1"/>
  <c r="AM34" i="1"/>
  <c r="AL34" i="1"/>
  <c r="AK34" i="1"/>
  <c r="AJ34" i="1"/>
  <c r="AI34" i="1"/>
  <c r="AH34" i="1"/>
  <c r="AG34" i="1"/>
  <c r="AF34" i="1"/>
  <c r="AR33" i="1"/>
  <c r="AQ33" i="1"/>
  <c r="AP33" i="1"/>
  <c r="AO33" i="1"/>
  <c r="AN33" i="1"/>
  <c r="AM33" i="1"/>
  <c r="AL33" i="1"/>
  <c r="AK33" i="1"/>
  <c r="AJ33" i="1"/>
  <c r="AI33" i="1"/>
  <c r="AH33" i="1"/>
  <c r="AG33" i="1"/>
  <c r="AF33" i="1"/>
  <c r="AR32" i="1"/>
  <c r="AQ32" i="1"/>
  <c r="AP32" i="1"/>
  <c r="AO32" i="1"/>
  <c r="AN32" i="1"/>
  <c r="AM32" i="1"/>
  <c r="AL32" i="1"/>
  <c r="AK32" i="1"/>
  <c r="AJ32" i="1"/>
  <c r="AI32" i="1"/>
  <c r="AH32" i="1"/>
  <c r="AG32" i="1"/>
  <c r="AF32" i="1"/>
  <c r="AR31" i="1"/>
  <c r="AQ31" i="1"/>
  <c r="AP31" i="1"/>
  <c r="AO31" i="1"/>
  <c r="AN31" i="1"/>
  <c r="AM31" i="1"/>
  <c r="AL31" i="1"/>
  <c r="AK31" i="1"/>
  <c r="AJ31" i="1"/>
  <c r="AI31" i="1"/>
  <c r="AH31" i="1"/>
  <c r="AG31" i="1"/>
  <c r="AF31" i="1"/>
  <c r="AR30" i="1"/>
  <c r="AQ30" i="1"/>
  <c r="AP30" i="1"/>
  <c r="AO30" i="1"/>
  <c r="AN30" i="1"/>
  <c r="AM30" i="1"/>
  <c r="AL30" i="1"/>
  <c r="AK30" i="1"/>
  <c r="AJ30" i="1"/>
  <c r="AI30" i="1"/>
  <c r="AH30" i="1"/>
  <c r="AG30" i="1"/>
  <c r="AF30" i="1"/>
  <c r="AR29" i="1"/>
  <c r="AQ29" i="1"/>
  <c r="AP29" i="1"/>
  <c r="AO29" i="1"/>
  <c r="AN29" i="1"/>
  <c r="AM29" i="1"/>
  <c r="AL29" i="1"/>
  <c r="AK29" i="1"/>
  <c r="AJ29" i="1"/>
  <c r="AI29" i="1"/>
  <c r="AH29" i="1"/>
  <c r="AG29" i="1"/>
  <c r="AF29" i="1"/>
  <c r="AR28" i="1"/>
  <c r="AQ28" i="1"/>
  <c r="AP28" i="1"/>
  <c r="AO28" i="1"/>
  <c r="AN28" i="1"/>
  <c r="AM28" i="1"/>
  <c r="AL28" i="1"/>
  <c r="AK28" i="1"/>
  <c r="AJ28" i="1"/>
  <c r="AI28" i="1"/>
  <c r="AH28" i="1"/>
  <c r="AG28" i="1"/>
  <c r="AF28" i="1"/>
  <c r="AR27" i="1"/>
  <c r="AQ27" i="1"/>
  <c r="AP27" i="1"/>
  <c r="AO27" i="1"/>
  <c r="AN27" i="1"/>
  <c r="AM27" i="1"/>
  <c r="AL27" i="1"/>
  <c r="AK27" i="1"/>
  <c r="AJ27" i="1"/>
  <c r="AI27" i="1"/>
  <c r="AH27" i="1"/>
  <c r="AG27" i="1"/>
  <c r="AF27" i="1"/>
  <c r="AR26" i="1"/>
  <c r="AQ26" i="1"/>
  <c r="AP26" i="1"/>
  <c r="AO26" i="1"/>
  <c r="AN26" i="1"/>
  <c r="AM26" i="1"/>
  <c r="AL26" i="1"/>
  <c r="AK26" i="1"/>
  <c r="AJ26" i="1"/>
  <c r="AI26" i="1"/>
  <c r="AH26" i="1"/>
  <c r="AG26" i="1"/>
  <c r="AF26" i="1"/>
  <c r="AR25" i="1"/>
  <c r="AQ25" i="1"/>
  <c r="AP25" i="1"/>
  <c r="AO25" i="1"/>
  <c r="AN25" i="1"/>
  <c r="AM25" i="1"/>
  <c r="AL25" i="1"/>
  <c r="AK25" i="1"/>
  <c r="AJ25" i="1"/>
  <c r="AI25" i="1"/>
  <c r="AH25" i="1"/>
  <c r="AG25" i="1"/>
  <c r="AF25" i="1"/>
  <c r="AR24" i="1"/>
  <c r="AQ24" i="1"/>
  <c r="AP24" i="1"/>
  <c r="AO24" i="1"/>
  <c r="AN24" i="1"/>
  <c r="AM24" i="1"/>
  <c r="AL24" i="1"/>
  <c r="AK24" i="1"/>
  <c r="AJ24" i="1"/>
  <c r="AI24" i="1"/>
  <c r="AH24" i="1"/>
  <c r="AG24" i="1"/>
  <c r="AF24" i="1"/>
  <c r="AR23" i="1"/>
  <c r="AQ23" i="1"/>
  <c r="AP23" i="1"/>
  <c r="AO23" i="1"/>
  <c r="AN23" i="1"/>
  <c r="AM23" i="1"/>
  <c r="AL23" i="1"/>
  <c r="AK23" i="1"/>
  <c r="AJ23" i="1"/>
  <c r="AI23" i="1"/>
  <c r="AH23" i="1"/>
  <c r="AG23" i="1"/>
  <c r="AF23" i="1"/>
  <c r="AR22" i="1"/>
  <c r="AQ22" i="1"/>
  <c r="AP22" i="1"/>
  <c r="AO22" i="1"/>
  <c r="AN22" i="1"/>
  <c r="AM22" i="1"/>
  <c r="AL22" i="1"/>
  <c r="AK22" i="1"/>
  <c r="AJ22" i="1"/>
  <c r="AI22" i="1"/>
  <c r="AH22" i="1"/>
  <c r="AG22" i="1"/>
  <c r="AF22" i="1"/>
  <c r="AR21" i="1"/>
  <c r="AQ21" i="1"/>
  <c r="AP21" i="1"/>
  <c r="AO21" i="1"/>
  <c r="AN21" i="1"/>
  <c r="AM21" i="1"/>
  <c r="AL21" i="1"/>
  <c r="AK21" i="1"/>
  <c r="AJ21" i="1"/>
  <c r="AI21" i="1"/>
  <c r="AH21" i="1"/>
  <c r="AG21" i="1"/>
  <c r="AF21" i="1"/>
  <c r="AR20" i="1"/>
  <c r="AQ20" i="1"/>
  <c r="AP20" i="1"/>
  <c r="AO20" i="1"/>
  <c r="AN20" i="1"/>
  <c r="AM20" i="1"/>
  <c r="AL20" i="1"/>
  <c r="AK20" i="1"/>
  <c r="AJ20" i="1"/>
  <c r="AI20" i="1"/>
  <c r="AH20" i="1"/>
  <c r="AG20" i="1"/>
  <c r="AF20" i="1"/>
  <c r="AR19" i="1"/>
  <c r="AQ19" i="1"/>
  <c r="AP19" i="1"/>
  <c r="AO19" i="1"/>
  <c r="AN19" i="1"/>
  <c r="AM19" i="1"/>
  <c r="AL19" i="1"/>
  <c r="AK19" i="1"/>
  <c r="AJ19" i="1"/>
  <c r="AI19" i="1"/>
  <c r="AH19" i="1"/>
  <c r="AG19" i="1"/>
  <c r="AF19" i="1"/>
  <c r="AR18" i="1"/>
  <c r="AQ18" i="1"/>
  <c r="AP18" i="1"/>
  <c r="AO18" i="1"/>
  <c r="AN18" i="1"/>
  <c r="AM18" i="1"/>
  <c r="AL18" i="1"/>
  <c r="AK18" i="1"/>
  <c r="AJ18" i="1"/>
  <c r="AI18" i="1"/>
  <c r="AH18" i="1"/>
  <c r="AG18" i="1"/>
  <c r="AF18" i="1"/>
  <c r="AR17" i="1"/>
  <c r="AQ17" i="1"/>
  <c r="AP17" i="1"/>
  <c r="AO17" i="1"/>
  <c r="AN17" i="1"/>
  <c r="AM17" i="1"/>
  <c r="AL17" i="1"/>
  <c r="AK17" i="1"/>
  <c r="AJ17" i="1"/>
  <c r="AI17" i="1"/>
  <c r="AH17" i="1"/>
  <c r="AG17" i="1"/>
  <c r="AF17" i="1"/>
  <c r="AR16" i="1"/>
  <c r="AQ16" i="1"/>
  <c r="AP16" i="1"/>
  <c r="AO16" i="1"/>
  <c r="AN16" i="1"/>
  <c r="AM16" i="1"/>
  <c r="AL16" i="1"/>
  <c r="AK16" i="1"/>
  <c r="AJ16" i="1"/>
  <c r="AI16" i="1"/>
  <c r="AH16" i="1"/>
  <c r="AG16" i="1"/>
  <c r="AF16" i="1"/>
  <c r="AR15" i="1"/>
  <c r="AQ15" i="1"/>
  <c r="AP15" i="1"/>
  <c r="AO15" i="1"/>
  <c r="AN15" i="1"/>
  <c r="AM15" i="1"/>
  <c r="AL15" i="1"/>
  <c r="AK15" i="1"/>
  <c r="AJ15" i="1"/>
  <c r="AI15" i="1"/>
  <c r="AH15" i="1"/>
  <c r="AG15" i="1"/>
  <c r="AF15" i="1"/>
  <c r="AR14" i="1"/>
  <c r="AQ14" i="1"/>
  <c r="AP14" i="1"/>
  <c r="AO14" i="1"/>
  <c r="AN14" i="1"/>
  <c r="AM14" i="1"/>
  <c r="AL14" i="1"/>
  <c r="AK14" i="1"/>
  <c r="AJ14" i="1"/>
  <c r="AI14" i="1"/>
  <c r="AH14" i="1"/>
  <c r="AG14" i="1"/>
  <c r="AF14" i="1"/>
  <c r="AR13" i="1"/>
  <c r="AQ13" i="1"/>
  <c r="AP13" i="1"/>
  <c r="AO13" i="1"/>
  <c r="AN13" i="1"/>
  <c r="AM13" i="1"/>
  <c r="AL13" i="1"/>
  <c r="AK13" i="1"/>
  <c r="AJ13" i="1"/>
  <c r="AI13" i="1"/>
  <c r="AH13" i="1"/>
  <c r="AG13" i="1"/>
  <c r="AF13" i="1"/>
  <c r="AR12" i="1"/>
  <c r="AQ12" i="1"/>
  <c r="AP12" i="1"/>
  <c r="AO12" i="1"/>
  <c r="AN12" i="1"/>
  <c r="AM12" i="1"/>
  <c r="AL12" i="1"/>
  <c r="AK12" i="1"/>
  <c r="AJ12" i="1"/>
  <c r="AI12" i="1"/>
  <c r="AH12" i="1"/>
  <c r="AG12" i="1"/>
  <c r="AF12" i="1"/>
  <c r="AR11" i="1"/>
  <c r="AQ11" i="1"/>
  <c r="AP11" i="1"/>
  <c r="AO11" i="1"/>
  <c r="AN11" i="1"/>
  <c r="AM11" i="1"/>
  <c r="AL11" i="1"/>
  <c r="AK11" i="1"/>
  <c r="AJ11" i="1"/>
  <c r="AI11" i="1"/>
  <c r="AH11" i="1"/>
  <c r="AG11" i="1"/>
  <c r="AF11" i="1"/>
  <c r="M208" i="1" l="1"/>
  <c r="W209" i="1"/>
  <c r="V209" i="1"/>
  <c r="N156" i="1"/>
  <c r="K156" i="1"/>
  <c r="N155" i="1"/>
  <c r="K155" i="1"/>
  <c r="N154" i="1"/>
  <c r="K154" i="1"/>
  <c r="A209" i="1"/>
  <c r="K208" i="1"/>
  <c r="M190" i="1"/>
  <c r="W191" i="1"/>
  <c r="V191" i="1"/>
  <c r="N125" i="1"/>
  <c r="N124" i="1"/>
  <c r="N123" i="1"/>
  <c r="N122" i="1"/>
  <c r="N121" i="1"/>
  <c r="N120" i="1"/>
  <c r="N119" i="1"/>
  <c r="N118" i="1"/>
  <c r="N117" i="1"/>
  <c r="N116" i="1"/>
  <c r="N115" i="1"/>
  <c r="N114" i="1"/>
  <c r="N113" i="1"/>
  <c r="N112" i="1"/>
  <c r="N111" i="1"/>
  <c r="N110" i="1"/>
  <c r="N109" i="1"/>
  <c r="N108" i="1"/>
  <c r="K125" i="1"/>
  <c r="K124" i="1"/>
  <c r="P124" i="1" s="1"/>
  <c r="K123" i="1"/>
  <c r="K122" i="1"/>
  <c r="K121" i="1"/>
  <c r="K120" i="1"/>
  <c r="K119" i="1"/>
  <c r="K118" i="1"/>
  <c r="K117" i="1"/>
  <c r="K116" i="1"/>
  <c r="P116" i="1" s="1"/>
  <c r="K115" i="1"/>
  <c r="K114" i="1"/>
  <c r="K113" i="1"/>
  <c r="K112" i="1"/>
  <c r="K111" i="1"/>
  <c r="K110" i="1"/>
  <c r="K109" i="1"/>
  <c r="K108" i="1"/>
  <c r="P108" i="1" s="1"/>
  <c r="P112" i="1" l="1"/>
  <c r="P120" i="1"/>
  <c r="P109" i="1"/>
  <c r="P117" i="1"/>
  <c r="P125" i="1"/>
  <c r="P115" i="1"/>
  <c r="P123" i="1"/>
  <c r="P110" i="1"/>
  <c r="P118" i="1"/>
  <c r="P154" i="1"/>
  <c r="P156" i="1"/>
  <c r="P155" i="1"/>
  <c r="P113" i="1"/>
  <c r="P121" i="1"/>
  <c r="P111" i="1"/>
  <c r="P119" i="1"/>
  <c r="P114" i="1"/>
  <c r="P122" i="1"/>
  <c r="A50" i="5" l="1"/>
  <c r="A46" i="5"/>
  <c r="M205" i="1"/>
  <c r="M202" i="1"/>
  <c r="M199" i="1"/>
  <c r="M196" i="1"/>
  <c r="M193" i="1"/>
  <c r="M187" i="1"/>
  <c r="M184" i="1"/>
  <c r="M181" i="1"/>
  <c r="M178" i="1"/>
  <c r="M175" i="1"/>
  <c r="M172" i="1"/>
  <c r="M169" i="1"/>
  <c r="M166" i="1"/>
  <c r="M163" i="1"/>
  <c r="N157" i="1"/>
  <c r="N208" i="1" s="1"/>
  <c r="N153" i="1"/>
  <c r="N152"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B7" i="6"/>
  <c r="B5" i="6"/>
  <c r="A62" i="4"/>
  <c r="A38" i="5"/>
  <c r="U13" i="3"/>
  <c r="T13" i="3"/>
  <c r="S13" i="3"/>
  <c r="R13" i="3"/>
  <c r="Q13" i="3"/>
  <c r="P13" i="3"/>
  <c r="O13" i="3"/>
  <c r="N13" i="3"/>
  <c r="M13" i="3"/>
  <c r="L13" i="3"/>
  <c r="K13" i="3"/>
  <c r="J13" i="3"/>
  <c r="I13" i="3"/>
  <c r="H13" i="3"/>
  <c r="G13" i="3"/>
  <c r="F13" i="3"/>
  <c r="E13" i="3"/>
  <c r="D13" i="3"/>
  <c r="D49" i="5"/>
  <c r="D45" i="5"/>
  <c r="F18" i="5"/>
  <c r="J18" i="5" s="1"/>
  <c r="N190" i="1" l="1"/>
  <c r="M51" i="5"/>
  <c r="H49" i="5"/>
  <c r="F49" i="5"/>
  <c r="M47" i="5"/>
  <c r="H45" i="5"/>
  <c r="H40" i="5"/>
  <c r="F40" i="5"/>
  <c r="A40" i="5"/>
  <c r="AC38" i="5"/>
  <c r="U15" i="3" s="1"/>
  <c r="AB38" i="5"/>
  <c r="T15" i="3" s="1"/>
  <c r="AA38" i="5"/>
  <c r="S15" i="3" s="1"/>
  <c r="Z38" i="5"/>
  <c r="R15" i="3" s="1"/>
  <c r="Y38" i="5"/>
  <c r="Q15" i="3" s="1"/>
  <c r="X38" i="5"/>
  <c r="P15" i="3" s="1"/>
  <c r="W38" i="5"/>
  <c r="O15" i="3" s="1"/>
  <c r="V38" i="5"/>
  <c r="N15" i="3" s="1"/>
  <c r="U38" i="5"/>
  <c r="M15" i="3" s="1"/>
  <c r="T38" i="5"/>
  <c r="L15" i="3" s="1"/>
  <c r="S38" i="5"/>
  <c r="K15" i="3" s="1"/>
  <c r="R38" i="5"/>
  <c r="J15" i="3" s="1"/>
  <c r="Q38" i="5"/>
  <c r="I15" i="3" s="1"/>
  <c r="P38" i="5"/>
  <c r="H15" i="3" s="1"/>
  <c r="O38" i="5"/>
  <c r="G15" i="3" s="1"/>
  <c r="N38" i="5"/>
  <c r="F15" i="3" s="1"/>
  <c r="M38" i="5"/>
  <c r="E15" i="3" s="1"/>
  <c r="L38" i="5"/>
  <c r="D15" i="3" s="1"/>
  <c r="F36" i="5"/>
  <c r="J36" i="5" s="1"/>
  <c r="F35" i="5"/>
  <c r="J35" i="5" s="1"/>
  <c r="F34" i="5"/>
  <c r="J34" i="5" s="1"/>
  <c r="F33" i="5"/>
  <c r="J33" i="5" s="1"/>
  <c r="F32" i="5"/>
  <c r="J32" i="5" s="1"/>
  <c r="F31" i="5"/>
  <c r="J31" i="5" s="1"/>
  <c r="F30" i="5"/>
  <c r="J30" i="5" s="1"/>
  <c r="F29" i="5"/>
  <c r="J29" i="5" s="1"/>
  <c r="F28" i="5"/>
  <c r="J28" i="5" s="1"/>
  <c r="F27" i="5"/>
  <c r="J27" i="5" s="1"/>
  <c r="F26" i="5"/>
  <c r="J26" i="5" s="1"/>
  <c r="F25" i="5"/>
  <c r="J25" i="5" s="1"/>
  <c r="F24" i="5"/>
  <c r="J24" i="5" s="1"/>
  <c r="F23" i="5"/>
  <c r="J23" i="5" s="1"/>
  <c r="F22" i="5"/>
  <c r="J22" i="5" s="1"/>
  <c r="F21" i="5"/>
  <c r="J21" i="5" s="1"/>
  <c r="F20" i="5"/>
  <c r="J20" i="5" s="1"/>
  <c r="F19" i="5"/>
  <c r="J19" i="5" s="1"/>
  <c r="F17" i="5"/>
  <c r="J17" i="5" s="1"/>
  <c r="F16" i="5"/>
  <c r="J16" i="5" s="1"/>
  <c r="F15" i="5"/>
  <c r="J15" i="5" s="1"/>
  <c r="F14" i="5"/>
  <c r="J14" i="5" s="1"/>
  <c r="F13" i="5"/>
  <c r="J13" i="5" s="1"/>
  <c r="F12" i="5"/>
  <c r="J12" i="5" s="1"/>
  <c r="F11" i="5"/>
  <c r="U18" i="3"/>
  <c r="T18" i="3"/>
  <c r="S18" i="3"/>
  <c r="R18" i="3"/>
  <c r="Q18" i="3"/>
  <c r="P18" i="3"/>
  <c r="O18" i="3"/>
  <c r="N18" i="3"/>
  <c r="M18" i="3"/>
  <c r="L18" i="3"/>
  <c r="K18" i="3"/>
  <c r="J18" i="3"/>
  <c r="I18" i="3"/>
  <c r="H18" i="3"/>
  <c r="G18" i="3"/>
  <c r="F18" i="3"/>
  <c r="E18" i="3"/>
  <c r="D18" i="3"/>
  <c r="M72" i="4"/>
  <c r="H70" i="4"/>
  <c r="F70" i="4"/>
  <c r="D70" i="4"/>
  <c r="A71" i="4" s="1"/>
  <c r="M68" i="4"/>
  <c r="H66" i="4"/>
  <c r="F66" i="4"/>
  <c r="D66" i="4"/>
  <c r="A67" i="4" s="1"/>
  <c r="AC62" i="4"/>
  <c r="AB62" i="4"/>
  <c r="AA62" i="4"/>
  <c r="Z62" i="4"/>
  <c r="Y62" i="4"/>
  <c r="X62" i="4"/>
  <c r="W62" i="4"/>
  <c r="V62" i="4"/>
  <c r="U62" i="4"/>
  <c r="T62" i="4"/>
  <c r="S62" i="4"/>
  <c r="R62" i="4"/>
  <c r="Q62" i="4"/>
  <c r="P62" i="4"/>
  <c r="O62" i="4"/>
  <c r="N62" i="4"/>
  <c r="M62" i="4"/>
  <c r="L62" i="4"/>
  <c r="F60" i="4"/>
  <c r="J60" i="4" s="1"/>
  <c r="F59" i="4"/>
  <c r="J59" i="4" s="1"/>
  <c r="J58" i="4"/>
  <c r="F58" i="4"/>
  <c r="F57" i="4"/>
  <c r="J57" i="4" s="1"/>
  <c r="F56" i="4"/>
  <c r="J56" i="4" s="1"/>
  <c r="F55" i="4"/>
  <c r="J55" i="4" s="1"/>
  <c r="F54" i="4"/>
  <c r="J54" i="4" s="1"/>
  <c r="F53" i="4"/>
  <c r="J53" i="4" s="1"/>
  <c r="F52" i="4"/>
  <c r="J52" i="4" s="1"/>
  <c r="F51" i="4"/>
  <c r="J51" i="4" s="1"/>
  <c r="F50" i="4"/>
  <c r="J50" i="4" s="1"/>
  <c r="F49" i="4"/>
  <c r="J49" i="4" s="1"/>
  <c r="F48" i="4"/>
  <c r="J48" i="4" s="1"/>
  <c r="F47" i="4"/>
  <c r="J47" i="4" s="1"/>
  <c r="F46" i="4"/>
  <c r="J46" i="4" s="1"/>
  <c r="F45" i="4"/>
  <c r="J45" i="4" s="1"/>
  <c r="F44" i="4"/>
  <c r="J44" i="4" s="1"/>
  <c r="F43" i="4"/>
  <c r="J43" i="4" s="1"/>
  <c r="F42" i="4"/>
  <c r="J42" i="4" s="1"/>
  <c r="F41" i="4"/>
  <c r="J41" i="4" s="1"/>
  <c r="F40" i="4"/>
  <c r="J40" i="4" s="1"/>
  <c r="F39" i="4"/>
  <c r="J39" i="4" s="1"/>
  <c r="F38" i="4"/>
  <c r="J38" i="4" s="1"/>
  <c r="F37" i="4"/>
  <c r="J37" i="4" s="1"/>
  <c r="F36" i="4"/>
  <c r="J36" i="4" s="1"/>
  <c r="F35" i="4"/>
  <c r="J35" i="4" s="1"/>
  <c r="F34" i="4"/>
  <c r="J34" i="4" s="1"/>
  <c r="F33" i="4"/>
  <c r="J33" i="4" s="1"/>
  <c r="F32" i="4"/>
  <c r="J32" i="4" s="1"/>
  <c r="F31" i="4"/>
  <c r="J31" i="4" s="1"/>
  <c r="F30" i="4"/>
  <c r="J30" i="4" s="1"/>
  <c r="F29" i="4"/>
  <c r="J29" i="4" s="1"/>
  <c r="F28" i="4"/>
  <c r="J28" i="4" s="1"/>
  <c r="F27" i="4"/>
  <c r="J27" i="4" s="1"/>
  <c r="F26" i="4"/>
  <c r="J26" i="4" s="1"/>
  <c r="F25" i="4"/>
  <c r="J25" i="4" s="1"/>
  <c r="F24" i="4"/>
  <c r="J24" i="4" s="1"/>
  <c r="F23" i="4"/>
  <c r="J23" i="4" s="1"/>
  <c r="F22" i="4"/>
  <c r="J22" i="4" s="1"/>
  <c r="F21" i="4"/>
  <c r="J21" i="4" s="1"/>
  <c r="F20" i="4"/>
  <c r="J20" i="4" s="1"/>
  <c r="F19" i="4"/>
  <c r="J19" i="4" s="1"/>
  <c r="F18" i="4"/>
  <c r="J18" i="4" s="1"/>
  <c r="F17" i="4"/>
  <c r="J17" i="4" s="1"/>
  <c r="F16" i="4"/>
  <c r="J16" i="4" s="1"/>
  <c r="F15" i="4"/>
  <c r="J15" i="4" s="1"/>
  <c r="F14" i="4"/>
  <c r="J14" i="4" s="1"/>
  <c r="F13" i="4"/>
  <c r="J13" i="4" s="1"/>
  <c r="F12" i="4"/>
  <c r="J12" i="4" s="1"/>
  <c r="F11" i="4"/>
  <c r="J11" i="4" s="1"/>
  <c r="I20" i="3" l="1"/>
  <c r="J49" i="5"/>
  <c r="J50" i="5" s="1"/>
  <c r="N50" i="5" s="1"/>
  <c r="F38" i="5"/>
  <c r="J11" i="5"/>
  <c r="J38" i="5" s="1"/>
  <c r="J40" i="5" s="1"/>
  <c r="N40" i="5" s="1"/>
  <c r="F45" i="5" s="1"/>
  <c r="J45" i="5" s="1"/>
  <c r="J46" i="5" s="1"/>
  <c r="N46" i="5" s="1"/>
  <c r="B15" i="3"/>
  <c r="R20" i="3"/>
  <c r="K20" i="3"/>
  <c r="S20" i="3"/>
  <c r="J20" i="3"/>
  <c r="D20" i="3"/>
  <c r="L20" i="3"/>
  <c r="T20" i="3"/>
  <c r="U20" i="3"/>
  <c r="M20" i="3"/>
  <c r="F20" i="3"/>
  <c r="G20" i="3"/>
  <c r="O20" i="3"/>
  <c r="E20" i="3"/>
  <c r="N20" i="3"/>
  <c r="H20" i="3"/>
  <c r="P20" i="3"/>
  <c r="J70" i="4"/>
  <c r="J66" i="4"/>
  <c r="Q20" i="3"/>
  <c r="J62" i="4"/>
  <c r="F62" i="4"/>
  <c r="H62" i="4" s="1"/>
  <c r="H38" i="5" l="1"/>
  <c r="B20" i="3"/>
  <c r="W206" i="1"/>
  <c r="AR205" i="1" s="1"/>
  <c r="V206" i="1"/>
  <c r="W203" i="1"/>
  <c r="AR202" i="1" s="1"/>
  <c r="V203" i="1"/>
  <c r="W200" i="1"/>
  <c r="AN199" i="1" s="1"/>
  <c r="V200" i="1"/>
  <c r="W197" i="1"/>
  <c r="AP196" i="1" s="1"/>
  <c r="V197" i="1"/>
  <c r="W194" i="1"/>
  <c r="AR193" i="1" s="1"/>
  <c r="V194" i="1"/>
  <c r="AM190" i="1"/>
  <c r="W188" i="1"/>
  <c r="AO187" i="1" s="1"/>
  <c r="V188" i="1"/>
  <c r="W185" i="1"/>
  <c r="AO184" i="1" s="1"/>
  <c r="V185" i="1"/>
  <c r="W182" i="1"/>
  <c r="AO181" i="1" s="1"/>
  <c r="V182" i="1"/>
  <c r="W179" i="1"/>
  <c r="AR178" i="1" s="1"/>
  <c r="V179" i="1"/>
  <c r="W176" i="1"/>
  <c r="AM175" i="1" s="1"/>
  <c r="V176" i="1"/>
  <c r="W173" i="1"/>
  <c r="AP172" i="1" s="1"/>
  <c r="V173" i="1"/>
  <c r="W170" i="1"/>
  <c r="AK169" i="1" s="1"/>
  <c r="V170" i="1"/>
  <c r="W167" i="1"/>
  <c r="AN166" i="1" s="1"/>
  <c r="V167" i="1"/>
  <c r="W164" i="1"/>
  <c r="AQ163" i="1" s="1"/>
  <c r="V164" i="1"/>
  <c r="AR10" i="1"/>
  <c r="AQ10" i="1"/>
  <c r="AP10" i="1"/>
  <c r="AO10" i="1"/>
  <c r="AN10" i="1"/>
  <c r="AM10" i="1"/>
  <c r="AL10" i="1"/>
  <c r="AK10" i="1"/>
  <c r="AJ10" i="1"/>
  <c r="AI10" i="1"/>
  <c r="AH10" i="1"/>
  <c r="AG10" i="1"/>
  <c r="AF10" i="1"/>
  <c r="AG193" i="1" l="1"/>
  <c r="AH181" i="1"/>
  <c r="AP205" i="1"/>
  <c r="AL205" i="1"/>
  <c r="AP184" i="1"/>
  <c r="AK196" i="1"/>
  <c r="AQ196" i="1"/>
  <c r="AN169" i="1"/>
  <c r="AN193" i="1"/>
  <c r="AI181" i="1"/>
  <c r="AQ181" i="1"/>
  <c r="AH205" i="1"/>
  <c r="AM184" i="1"/>
  <c r="AI205" i="1"/>
  <c r="AH169" i="1"/>
  <c r="AK193" i="1"/>
  <c r="AQ205" i="1"/>
  <c r="AF169" i="1"/>
  <c r="AP166" i="1"/>
  <c r="AH184" i="1"/>
  <c r="AM196" i="1"/>
  <c r="AJ172" i="1"/>
  <c r="AQ184" i="1"/>
  <c r="AR172" i="1"/>
  <c r="AR184" i="1"/>
  <c r="AH199" i="1"/>
  <c r="AI187" i="1"/>
  <c r="AK172" i="1"/>
  <c r="AI184" i="1"/>
  <c r="AL172" i="1"/>
  <c r="AJ184" i="1"/>
  <c r="AQ172" i="1"/>
  <c r="AL184" i="1"/>
  <c r="I172" i="1"/>
  <c r="I184" i="1"/>
  <c r="I196" i="1"/>
  <c r="AM169" i="1"/>
  <c r="AN172" i="1"/>
  <c r="AP181" i="1"/>
  <c r="AK184" i="1"/>
  <c r="AH187" i="1"/>
  <c r="AM193" i="1"/>
  <c r="AR196" i="1"/>
  <c r="AK205" i="1"/>
  <c r="I163" i="1"/>
  <c r="I175" i="1"/>
  <c r="I187" i="1"/>
  <c r="I199" i="1"/>
  <c r="AH163" i="1"/>
  <c r="AP169" i="1"/>
  <c r="AR181" i="1"/>
  <c r="AQ187" i="1"/>
  <c r="AO193" i="1"/>
  <c r="AO199" i="1"/>
  <c r="AM205" i="1"/>
  <c r="AJ163" i="1"/>
  <c r="AF172" i="1"/>
  <c r="AN175" i="1"/>
  <c r="AF184" i="1"/>
  <c r="AN184" i="1"/>
  <c r="AR187" i="1"/>
  <c r="AI196" i="1"/>
  <c r="AF205" i="1"/>
  <c r="AN205" i="1"/>
  <c r="AI172" i="1"/>
  <c r="AO175" i="1"/>
  <c r="AG184" i="1"/>
  <c r="AF193" i="1"/>
  <c r="AJ196" i="1"/>
  <c r="AG205" i="1"/>
  <c r="AO205" i="1"/>
  <c r="I169" i="1"/>
  <c r="I181" i="1"/>
  <c r="I193" i="1"/>
  <c r="I205" i="1"/>
  <c r="AL169" i="1"/>
  <c r="AJ181" i="1"/>
  <c r="AL193" i="1"/>
  <c r="AJ205" i="1"/>
  <c r="AK163" i="1"/>
  <c r="AP175" i="1"/>
  <c r="AJ187" i="1"/>
  <c r="AP199" i="1"/>
  <c r="AL159" i="1"/>
  <c r="AL163" i="1"/>
  <c r="AK187" i="1"/>
  <c r="AL187" i="1"/>
  <c r="AP163" i="1"/>
  <c r="AR163" i="1"/>
  <c r="AF175" i="1"/>
  <c r="AM187" i="1"/>
  <c r="AG175" i="1"/>
  <c r="AF187" i="1"/>
  <c r="AN187" i="1"/>
  <c r="AH175" i="1"/>
  <c r="AG187" i="1"/>
  <c r="AP187" i="1"/>
  <c r="AG199" i="1"/>
  <c r="AM159" i="1"/>
  <c r="AQ166" i="1"/>
  <c r="AI190" i="1"/>
  <c r="AR190" i="1"/>
  <c r="AR166" i="1"/>
  <c r="AJ190" i="1"/>
  <c r="AG159" i="1"/>
  <c r="AO159" i="1"/>
  <c r="AG166" i="1"/>
  <c r="AK190" i="1"/>
  <c r="AG202" i="1"/>
  <c r="AP159" i="1"/>
  <c r="AH166" i="1"/>
  <c r="AL190" i="1"/>
  <c r="AK202" i="1"/>
  <c r="AH190" i="1"/>
  <c r="AQ190" i="1"/>
  <c r="AQ159" i="1"/>
  <c r="AF159" i="1"/>
  <c r="AN159" i="1"/>
  <c r="AI166" i="1"/>
  <c r="AN190" i="1"/>
  <c r="AL202" i="1"/>
  <c r="AH159" i="1"/>
  <c r="AJ159" i="1"/>
  <c r="AR159" i="1"/>
  <c r="AJ166" i="1"/>
  <c r="AF190" i="1"/>
  <c r="AO190" i="1"/>
  <c r="AM202" i="1"/>
  <c r="AI159" i="1"/>
  <c r="AK159" i="1"/>
  <c r="AO166" i="1"/>
  <c r="AG190" i="1"/>
  <c r="AP190" i="1"/>
  <c r="AO202" i="1"/>
  <c r="I166" i="1"/>
  <c r="I178" i="1"/>
  <c r="I190" i="1"/>
  <c r="I202" i="1"/>
  <c r="AF202" i="1"/>
  <c r="AN202" i="1"/>
  <c r="AH202" i="1"/>
  <c r="AP202" i="1"/>
  <c r="AI202" i="1"/>
  <c r="AQ202" i="1"/>
  <c r="AJ202" i="1"/>
  <c r="AI199" i="1"/>
  <c r="AQ199" i="1"/>
  <c r="AJ199" i="1"/>
  <c r="AR199" i="1"/>
  <c r="AK199" i="1"/>
  <c r="AL199" i="1"/>
  <c r="AM199" i="1"/>
  <c r="AF199" i="1"/>
  <c r="AL196" i="1"/>
  <c r="AF196" i="1"/>
  <c r="AN196" i="1"/>
  <c r="AG196" i="1"/>
  <c r="AO196" i="1"/>
  <c r="AH196" i="1"/>
  <c r="AH193" i="1"/>
  <c r="AP193" i="1"/>
  <c r="AI193" i="1"/>
  <c r="AQ193" i="1"/>
  <c r="AJ193" i="1"/>
  <c r="AK181" i="1"/>
  <c r="AL181" i="1"/>
  <c r="AM181" i="1"/>
  <c r="AF181" i="1"/>
  <c r="AN181" i="1"/>
  <c r="AG181" i="1"/>
  <c r="AF178" i="1"/>
  <c r="AK178" i="1"/>
  <c r="AL178" i="1"/>
  <c r="AN178" i="1"/>
  <c r="AM178" i="1"/>
  <c r="AG178" i="1"/>
  <c r="AO178" i="1"/>
  <c r="AH178" i="1"/>
  <c r="AP178" i="1"/>
  <c r="AI178" i="1"/>
  <c r="AQ178" i="1"/>
  <c r="AJ178" i="1"/>
  <c r="AI175" i="1"/>
  <c r="AQ175" i="1"/>
  <c r="AJ175" i="1"/>
  <c r="AR175" i="1"/>
  <c r="AK175" i="1"/>
  <c r="AL175" i="1"/>
  <c r="AM172" i="1"/>
  <c r="AG172" i="1"/>
  <c r="AO172" i="1"/>
  <c r="AH172" i="1"/>
  <c r="AG169" i="1"/>
  <c r="AO169" i="1"/>
  <c r="AI169" i="1"/>
  <c r="AQ169" i="1"/>
  <c r="AJ169" i="1"/>
  <c r="AR169" i="1"/>
  <c r="AK166" i="1"/>
  <c r="AL166" i="1"/>
  <c r="AM166" i="1"/>
  <c r="AF166" i="1"/>
  <c r="AM163" i="1"/>
  <c r="AF163" i="1"/>
  <c r="AN163" i="1"/>
  <c r="AG163" i="1"/>
  <c r="AO163" i="1"/>
  <c r="AI163" i="1"/>
  <c r="I50" i="5" l="1"/>
  <c r="I71" i="4"/>
  <c r="I46" i="5"/>
  <c r="I67" i="4"/>
  <c r="K23" i="1" l="1"/>
  <c r="P23" i="1" s="1"/>
  <c r="N205" i="1" l="1"/>
  <c r="N202" i="1"/>
  <c r="A203" i="1"/>
  <c r="K202" i="1"/>
  <c r="N199" i="1"/>
  <c r="A200" i="1"/>
  <c r="K199" i="1"/>
  <c r="N196" i="1"/>
  <c r="A197" i="1"/>
  <c r="K196" i="1"/>
  <c r="N175" i="1"/>
  <c r="A176" i="1"/>
  <c r="K175" i="1"/>
  <c r="N166" i="1"/>
  <c r="A206" i="1"/>
  <c r="A194" i="1"/>
  <c r="A191" i="1"/>
  <c r="A188" i="1"/>
  <c r="A185" i="1"/>
  <c r="A182" i="1"/>
  <c r="A179" i="1"/>
  <c r="A173" i="1"/>
  <c r="A170" i="1"/>
  <c r="A167" i="1"/>
  <c r="A164" i="1"/>
  <c r="K138" i="1"/>
  <c r="P138" i="1" s="1"/>
  <c r="K137" i="1"/>
  <c r="P137" i="1" s="1"/>
  <c r="K136" i="1"/>
  <c r="P136" i="1" s="1"/>
  <c r="K135" i="1"/>
  <c r="P135" i="1" s="1"/>
  <c r="K150" i="1"/>
  <c r="P150" i="1" s="1"/>
  <c r="K149" i="1"/>
  <c r="P149" i="1" s="1"/>
  <c r="K148" i="1"/>
  <c r="P148" i="1" s="1"/>
  <c r="K147" i="1"/>
  <c r="P147" i="1" s="1"/>
  <c r="K146" i="1"/>
  <c r="P146" i="1" s="1"/>
  <c r="K145" i="1"/>
  <c r="P145" i="1" s="1"/>
  <c r="K144" i="1"/>
  <c r="P144" i="1" s="1"/>
  <c r="K143" i="1"/>
  <c r="P143" i="1" s="1"/>
  <c r="K142" i="1"/>
  <c r="P142" i="1" s="1"/>
  <c r="K141" i="1"/>
  <c r="P141" i="1" s="1"/>
  <c r="K140" i="1"/>
  <c r="P140" i="1" s="1"/>
  <c r="K139" i="1"/>
  <c r="P139" i="1" s="1"/>
  <c r="K47" i="1"/>
  <c r="P47" i="1" s="1"/>
  <c r="K46" i="1"/>
  <c r="P46" i="1" s="1"/>
  <c r="K45" i="1"/>
  <c r="P45" i="1" s="1"/>
  <c r="K22" i="1"/>
  <c r="P22" i="1" s="1"/>
  <c r="K21" i="1"/>
  <c r="P21" i="1" s="1"/>
  <c r="K20" i="1"/>
  <c r="P20" i="1" s="1"/>
  <c r="K24" i="1"/>
  <c r="P24" i="1" s="1"/>
  <c r="K11" i="1"/>
  <c r="P11" i="1" s="1"/>
  <c r="K15" i="1"/>
  <c r="P15" i="1" s="1"/>
  <c r="K153" i="1"/>
  <c r="P153" i="1" s="1"/>
  <c r="K151" i="1"/>
  <c r="P151" i="1" s="1"/>
  <c r="Y159" i="1"/>
  <c r="K9" i="3" s="1"/>
  <c r="Z159" i="1"/>
  <c r="L9" i="3" s="1"/>
  <c r="W159" i="1"/>
  <c r="I9" i="3" s="1"/>
  <c r="U159" i="1"/>
  <c r="G9" i="3" s="1"/>
  <c r="K133" i="1"/>
  <c r="P133" i="1" s="1"/>
  <c r="K132" i="1"/>
  <c r="P132" i="1" s="1"/>
  <c r="K131" i="1"/>
  <c r="P131" i="1" s="1"/>
  <c r="K130" i="1"/>
  <c r="K128" i="1"/>
  <c r="P128" i="1" s="1"/>
  <c r="K126" i="1"/>
  <c r="P126" i="1" s="1"/>
  <c r="K82" i="1"/>
  <c r="P82" i="1" s="1"/>
  <c r="K68" i="1"/>
  <c r="P68" i="1" s="1"/>
  <c r="K67" i="1"/>
  <c r="P67" i="1" s="1"/>
  <c r="K66" i="1"/>
  <c r="P66" i="1" s="1"/>
  <c r="K53" i="1"/>
  <c r="P53" i="1" s="1"/>
  <c r="K29" i="1"/>
  <c r="P29" i="1" s="1"/>
  <c r="K28" i="1"/>
  <c r="P28" i="1" s="1"/>
  <c r="K27" i="1"/>
  <c r="P27" i="1" s="1"/>
  <c r="K26" i="1"/>
  <c r="P26" i="1" s="1"/>
  <c r="K25" i="1"/>
  <c r="P25" i="1" s="1"/>
  <c r="P130" i="1" l="1"/>
  <c r="P202" i="1"/>
  <c r="P199" i="1"/>
  <c r="P196" i="1"/>
  <c r="P175" i="1"/>
  <c r="K205" i="1"/>
  <c r="N193" i="1"/>
  <c r="K193" i="1"/>
  <c r="N187" i="1"/>
  <c r="K187" i="1"/>
  <c r="N181" i="1"/>
  <c r="N178" i="1"/>
  <c r="N169" i="1"/>
  <c r="P187" i="1" l="1"/>
  <c r="P193" i="1"/>
  <c r="P205" i="1"/>
  <c r="K169" i="1" l="1"/>
  <c r="P169" i="1" s="1"/>
  <c r="K152" i="1"/>
  <c r="P152" i="1" s="1"/>
  <c r="K134" i="1"/>
  <c r="P134" i="1" s="1"/>
  <c r="K129" i="1"/>
  <c r="P129" i="1" s="1"/>
  <c r="K127" i="1"/>
  <c r="P127" i="1" s="1"/>
  <c r="K107" i="1"/>
  <c r="P107" i="1" s="1"/>
  <c r="K65" i="1"/>
  <c r="P65" i="1" s="1"/>
  <c r="K64" i="1"/>
  <c r="P64" i="1" s="1"/>
  <c r="K63" i="1"/>
  <c r="P63" i="1" s="1"/>
  <c r="K62" i="1"/>
  <c r="P62" i="1" s="1"/>
  <c r="K61" i="1"/>
  <c r="P61" i="1" s="1"/>
  <c r="K60" i="1"/>
  <c r="P60" i="1" s="1"/>
  <c r="K59" i="1"/>
  <c r="P59" i="1" s="1"/>
  <c r="K58" i="1"/>
  <c r="P58" i="1" s="1"/>
  <c r="K57" i="1"/>
  <c r="P57" i="1" s="1"/>
  <c r="K56" i="1"/>
  <c r="P56" i="1" s="1"/>
  <c r="K55" i="1"/>
  <c r="P55" i="1" s="1"/>
  <c r="K54" i="1"/>
  <c r="P54" i="1" s="1"/>
  <c r="K52" i="1"/>
  <c r="P52" i="1" s="1"/>
  <c r="K85" i="1" l="1"/>
  <c r="P85" i="1" s="1"/>
  <c r="K84" i="1"/>
  <c r="P84" i="1" s="1"/>
  <c r="K83" i="1"/>
  <c r="P83" i="1" s="1"/>
  <c r="K31" i="1"/>
  <c r="P31" i="1" s="1"/>
  <c r="K30" i="1"/>
  <c r="P30" i="1" s="1"/>
  <c r="K44" i="1" l="1"/>
  <c r="P44" i="1" s="1"/>
  <c r="K190" i="1"/>
  <c r="N184" i="1"/>
  <c r="K184" i="1"/>
  <c r="K181" i="1"/>
  <c r="K178" i="1"/>
  <c r="N172" i="1"/>
  <c r="K172" i="1"/>
  <c r="K166" i="1"/>
  <c r="N163" i="1"/>
  <c r="K163" i="1"/>
  <c r="AD159" i="1"/>
  <c r="P9" i="3" s="1"/>
  <c r="AC159" i="1"/>
  <c r="O9" i="3" s="1"/>
  <c r="AB159" i="1"/>
  <c r="N9" i="3" s="1"/>
  <c r="AA159" i="1"/>
  <c r="M9" i="3" s="1"/>
  <c r="X159" i="1"/>
  <c r="J9" i="3" s="1"/>
  <c r="V159" i="1"/>
  <c r="H9" i="3" s="1"/>
  <c r="T159" i="1"/>
  <c r="F9" i="3" s="1"/>
  <c r="S159" i="1"/>
  <c r="E9" i="3" s="1"/>
  <c r="R159" i="1"/>
  <c r="D9" i="3" s="1"/>
  <c r="I159" i="1"/>
  <c r="A158" i="1"/>
  <c r="K157" i="1"/>
  <c r="P157" i="1" s="1"/>
  <c r="K106" i="1"/>
  <c r="P106" i="1" s="1"/>
  <c r="K105" i="1"/>
  <c r="P105" i="1" s="1"/>
  <c r="K104" i="1"/>
  <c r="P104" i="1" s="1"/>
  <c r="K103" i="1"/>
  <c r="P103" i="1" s="1"/>
  <c r="K102" i="1"/>
  <c r="P102" i="1" s="1"/>
  <c r="K101" i="1"/>
  <c r="P101" i="1" s="1"/>
  <c r="K100" i="1"/>
  <c r="P100" i="1" s="1"/>
  <c r="K99" i="1"/>
  <c r="P99" i="1" s="1"/>
  <c r="K98" i="1"/>
  <c r="P98" i="1" s="1"/>
  <c r="K97" i="1"/>
  <c r="P97" i="1" s="1"/>
  <c r="K96" i="1"/>
  <c r="P96" i="1" s="1"/>
  <c r="K95" i="1"/>
  <c r="P95" i="1" s="1"/>
  <c r="K94" i="1"/>
  <c r="P94" i="1" s="1"/>
  <c r="K93" i="1"/>
  <c r="P93" i="1" s="1"/>
  <c r="K92" i="1"/>
  <c r="P92" i="1" s="1"/>
  <c r="K91" i="1"/>
  <c r="P91" i="1" s="1"/>
  <c r="K90" i="1"/>
  <c r="P90" i="1" s="1"/>
  <c r="K89" i="1"/>
  <c r="P89" i="1" s="1"/>
  <c r="K88" i="1"/>
  <c r="P88" i="1" s="1"/>
  <c r="K87" i="1"/>
  <c r="P87" i="1" s="1"/>
  <c r="K86" i="1"/>
  <c r="P86" i="1" s="1"/>
  <c r="K81" i="1"/>
  <c r="P81" i="1" s="1"/>
  <c r="K80" i="1"/>
  <c r="P80" i="1" s="1"/>
  <c r="K79" i="1"/>
  <c r="P79" i="1" s="1"/>
  <c r="K78" i="1"/>
  <c r="P78" i="1" s="1"/>
  <c r="K77" i="1"/>
  <c r="P77" i="1" s="1"/>
  <c r="K76" i="1"/>
  <c r="P76" i="1" s="1"/>
  <c r="K75" i="1"/>
  <c r="P75" i="1" s="1"/>
  <c r="K74" i="1"/>
  <c r="P74" i="1" s="1"/>
  <c r="K73" i="1"/>
  <c r="P73" i="1" s="1"/>
  <c r="K72" i="1"/>
  <c r="P72" i="1" s="1"/>
  <c r="K71" i="1"/>
  <c r="P71" i="1" s="1"/>
  <c r="K70" i="1"/>
  <c r="P70" i="1" s="1"/>
  <c r="K69" i="1"/>
  <c r="P69" i="1" s="1"/>
  <c r="K51" i="1"/>
  <c r="P51" i="1" s="1"/>
  <c r="K50" i="1"/>
  <c r="P50" i="1" s="1"/>
  <c r="K49" i="1"/>
  <c r="P49" i="1" s="1"/>
  <c r="K48" i="1"/>
  <c r="P48" i="1" s="1"/>
  <c r="K43" i="1"/>
  <c r="P43" i="1" s="1"/>
  <c r="K42" i="1"/>
  <c r="P42" i="1" s="1"/>
  <c r="K41" i="1"/>
  <c r="P41" i="1" s="1"/>
  <c r="K40" i="1"/>
  <c r="P40" i="1" s="1"/>
  <c r="K39" i="1"/>
  <c r="P39" i="1" s="1"/>
  <c r="K38" i="1"/>
  <c r="P38" i="1" s="1"/>
  <c r="K37" i="1"/>
  <c r="P37" i="1" s="1"/>
  <c r="K36" i="1"/>
  <c r="P36" i="1" s="1"/>
  <c r="K35" i="1"/>
  <c r="P35" i="1" s="1"/>
  <c r="K34" i="1"/>
  <c r="P34" i="1" s="1"/>
  <c r="K33" i="1"/>
  <c r="P33" i="1" s="1"/>
  <c r="K32" i="1"/>
  <c r="P32" i="1" s="1"/>
  <c r="K19" i="1"/>
  <c r="P19" i="1" s="1"/>
  <c r="K18" i="1"/>
  <c r="P18" i="1" s="1"/>
  <c r="K17" i="1"/>
  <c r="P17" i="1" s="1"/>
  <c r="K16" i="1"/>
  <c r="P16" i="1" s="1"/>
  <c r="K14" i="1"/>
  <c r="P14" i="1" s="1"/>
  <c r="K13" i="1"/>
  <c r="P13" i="1" s="1"/>
  <c r="K12" i="1"/>
  <c r="K10" i="1"/>
  <c r="P10" i="1" s="1"/>
  <c r="I208" i="1" l="1"/>
  <c r="B9" i="3"/>
  <c r="P166" i="1"/>
  <c r="P181" i="1"/>
  <c r="P184" i="1"/>
  <c r="P190" i="1"/>
  <c r="P163" i="1"/>
  <c r="P172" i="1"/>
  <c r="P178" i="1"/>
  <c r="K159" i="1"/>
  <c r="P12" i="1"/>
  <c r="P159" i="1" s="1"/>
  <c r="M159" i="1" l="1"/>
  <c r="AO208" i="1"/>
  <c r="M10" i="3" s="1"/>
  <c r="AG208" i="1"/>
  <c r="E10" i="3" s="1"/>
  <c r="AN208" i="1"/>
  <c r="L10" i="3" s="1"/>
  <c r="AF208" i="1"/>
  <c r="D10" i="3" s="1"/>
  <c r="AM208" i="1"/>
  <c r="K10" i="3" s="1"/>
  <c r="AL208" i="1"/>
  <c r="J10" i="3" s="1"/>
  <c r="AK208" i="1"/>
  <c r="I10" i="3" s="1"/>
  <c r="AR208" i="1"/>
  <c r="P10" i="3" s="1"/>
  <c r="AJ208" i="1"/>
  <c r="H10" i="3" s="1"/>
  <c r="AQ208" i="1"/>
  <c r="O10" i="3" s="1"/>
  <c r="AI208" i="1"/>
  <c r="G10" i="3" s="1"/>
  <c r="AP208" i="1"/>
  <c r="N10" i="3" s="1"/>
  <c r="AH208" i="1"/>
  <c r="F10" i="3" s="1"/>
  <c r="N159" i="1"/>
  <c r="P208" i="1" s="1"/>
  <c r="B10" i="3" l="1"/>
</calcChain>
</file>

<file path=xl/sharedStrings.xml><?xml version="1.0" encoding="utf-8"?>
<sst xmlns="http://schemas.openxmlformats.org/spreadsheetml/2006/main" count="768" uniqueCount="368">
  <si>
    <t>PUSHER, LLC</t>
  </si>
  <si>
    <t>Ship to:</t>
  </si>
  <si>
    <t>CUSTOMER NAME:</t>
  </si>
  <si>
    <t>EMAIL back to:</t>
  </si>
  <si>
    <t>ORDER FORM</t>
  </si>
  <si>
    <t>ADDRESS LINE 1:</t>
  </si>
  <si>
    <t>Contact:</t>
  </si>
  <si>
    <t>ADDRESS LINE 2:</t>
  </si>
  <si>
    <t>HOW TO COMPLETE THIS ORDER FORM:</t>
  </si>
  <si>
    <t>Position:</t>
  </si>
  <si>
    <t>CITY:</t>
  </si>
  <si>
    <t>Type the Number of Sets you Want into the Cell that corresponds to</t>
  </si>
  <si>
    <t>P.O. #:</t>
  </si>
  <si>
    <t>STATE/PROVINCE/REGION:</t>
  </si>
  <si>
    <t>COLOR you want that aligns with the Set Style and Type of Hold</t>
  </si>
  <si>
    <t>MY EMAIL:</t>
  </si>
  <si>
    <t>ZIP/POSTAL CODE:</t>
  </si>
  <si>
    <t>COUNTRY:</t>
  </si>
  <si>
    <t>THEN, TYPE IN YOUR NAME AND 'SHIP TO' INFORMATION.  EMAIL IT TO US.</t>
  </si>
  <si>
    <t>ID #</t>
  </si>
  <si>
    <t>RANGE DESCRIPTION</t>
  </si>
  <si>
    <t>Set Name</t>
  </si>
  <si>
    <t>Sub-   Set</t>
  </si>
  <si>
    <t>No. Holds / Set</t>
  </si>
  <si>
    <t>Set Order Qty.</t>
  </si>
  <si>
    <t>EXTENDED RETAIL AMOUNT</t>
  </si>
  <si>
    <t>DT Joe`s Valley</t>
  </si>
  <si>
    <t>Screw-Ons</t>
  </si>
  <si>
    <t>Crimp Set</t>
  </si>
  <si>
    <t>Crimp Pockets</t>
  </si>
  <si>
    <t>2 finger pockets</t>
  </si>
  <si>
    <t>Large Pockets</t>
  </si>
  <si>
    <t>Large Pinch</t>
  </si>
  <si>
    <t>Sticky Cobble</t>
  </si>
  <si>
    <t>Jibs</t>
  </si>
  <si>
    <t>Feet</t>
  </si>
  <si>
    <t>Set 1</t>
  </si>
  <si>
    <t>Set 2</t>
  </si>
  <si>
    <t>Set 3</t>
  </si>
  <si>
    <t>Set 4</t>
  </si>
  <si>
    <t>Set 5</t>
  </si>
  <si>
    <t>Set 6</t>
  </si>
  <si>
    <t>Set 7</t>
  </si>
  <si>
    <t>Set 8</t>
  </si>
  <si>
    <t>Set 9</t>
  </si>
  <si>
    <t>Set 10</t>
  </si>
  <si>
    <t>Sticky</t>
  </si>
  <si>
    <t>Tri-Cobble</t>
  </si>
  <si>
    <t>Woodie</t>
  </si>
  <si>
    <t>Bertha</t>
  </si>
  <si>
    <t>Font</t>
  </si>
  <si>
    <t>Hueco</t>
  </si>
  <si>
    <t>Classic Hueco Crimps</t>
  </si>
  <si>
    <t>Granite</t>
  </si>
  <si>
    <t>JIBS</t>
  </si>
  <si>
    <t>BLOCKERS</t>
  </si>
  <si>
    <t>XL SPIKE</t>
  </si>
  <si>
    <t>Medium Patina Crimp</t>
  </si>
  <si>
    <t>Medium Pinch</t>
  </si>
  <si>
    <t>JUGS</t>
  </si>
  <si>
    <t>XXL WAVE</t>
  </si>
  <si>
    <t>XL Baby Boss</t>
  </si>
  <si>
    <t>XL Chicken Heads</t>
  </si>
  <si>
    <t>Large DOUBLES</t>
  </si>
  <si>
    <t>SPLITS</t>
  </si>
  <si>
    <t>Small EDGES</t>
  </si>
  <si>
    <t>XL EDGES</t>
  </si>
  <si>
    <t>XXL LEDGE</t>
  </si>
  <si>
    <t>XXL RAILS</t>
  </si>
  <si>
    <t>M. Patina Crimp</t>
  </si>
  <si>
    <t>SKUs</t>
  </si>
  <si>
    <t>TOTAL ORDER QTY. and AMOUNT</t>
  </si>
  <si>
    <t>E-Z ORDER</t>
  </si>
  <si>
    <t>HOLDS:</t>
  </si>
  <si>
    <t>VOLUMES:</t>
  </si>
  <si>
    <t>THEN, GO TO THE HOLDS BUY SHEET AND TYPE IN YOUR NAME AND 'SHIP TO' INFORMATION.  EMAIL IT TO US.</t>
  </si>
  <si>
    <t>Fiberglass Volumes</t>
  </si>
  <si>
    <t>Quantity</t>
  </si>
  <si>
    <t>Unit RETAIL</t>
  </si>
  <si>
    <r>
      <t xml:space="preserve">TO ORDER </t>
    </r>
    <r>
      <rPr>
        <b/>
        <sz val="10"/>
        <color rgb="FF980000"/>
        <rFont val="Arial"/>
        <family val="2"/>
      </rPr>
      <t>COMPLETE HOLD CATALOGUE</t>
    </r>
  </si>
  <si>
    <t>Joe's Valley</t>
  </si>
  <si>
    <t>FONT</t>
  </si>
  <si>
    <t>Volume 4</t>
  </si>
  <si>
    <t>Volume 5</t>
  </si>
  <si>
    <t>Volume 6</t>
  </si>
  <si>
    <t>Volume 7</t>
  </si>
  <si>
    <t>Set 11</t>
  </si>
  <si>
    <t>Set 12</t>
  </si>
  <si>
    <t>Set 13</t>
  </si>
  <si>
    <t>Set 14</t>
  </si>
  <si>
    <t>Set 15</t>
  </si>
  <si>
    <t>Set 16</t>
  </si>
  <si>
    <t>Set 17</t>
  </si>
  <si>
    <t>Set 18</t>
  </si>
  <si>
    <t>Set 19</t>
  </si>
  <si>
    <t>Set 20</t>
  </si>
  <si>
    <t>Set 21</t>
  </si>
  <si>
    <t>Genesis</t>
  </si>
  <si>
    <t>Sean Bailey</t>
  </si>
  <si>
    <r>
      <t xml:space="preserve">TO ORDER COMPLETE </t>
    </r>
    <r>
      <rPr>
        <b/>
        <u/>
        <sz val="10"/>
        <color rgb="FF980000"/>
        <rFont val="Arial"/>
        <family val="2"/>
      </rPr>
      <t>DT JOE'S VALLEY</t>
    </r>
    <r>
      <rPr>
        <b/>
        <sz val="10"/>
        <color rgb="FF980000"/>
        <rFont val="Arial"/>
        <family val="2"/>
      </rPr>
      <t xml:space="preserve"> RANGE</t>
    </r>
  </si>
  <si>
    <r>
      <t xml:space="preserve">TO ORDER COMPLETE </t>
    </r>
    <r>
      <rPr>
        <b/>
        <u/>
        <sz val="10"/>
        <color rgb="FF980000"/>
        <rFont val="Arial"/>
        <family val="2"/>
      </rPr>
      <t>JOE'S VALLEY</t>
    </r>
    <r>
      <rPr>
        <b/>
        <sz val="10"/>
        <color rgb="FF980000"/>
        <rFont val="Arial"/>
        <family val="2"/>
      </rPr>
      <t xml:space="preserve"> RANGE</t>
    </r>
  </si>
  <si>
    <r>
      <t xml:space="preserve">TO ORDER COMPLETE </t>
    </r>
    <r>
      <rPr>
        <b/>
        <u/>
        <sz val="10"/>
        <color rgb="FF980000"/>
        <rFont val="Arial"/>
        <family val="2"/>
      </rPr>
      <t>STICKY COBBLE</t>
    </r>
    <r>
      <rPr>
        <b/>
        <sz val="10"/>
        <color rgb="FF980000"/>
        <rFont val="Arial"/>
        <family val="2"/>
      </rPr>
      <t xml:space="preserve"> RANGE</t>
    </r>
  </si>
  <si>
    <r>
      <t xml:space="preserve">TO ORDER COMPLETE </t>
    </r>
    <r>
      <rPr>
        <b/>
        <u/>
        <sz val="10"/>
        <color rgb="FF980000"/>
        <rFont val="Arial"/>
        <family val="2"/>
      </rPr>
      <t>WOODIE</t>
    </r>
    <r>
      <rPr>
        <b/>
        <sz val="10"/>
        <color rgb="FF980000"/>
        <rFont val="Arial"/>
        <family val="2"/>
      </rPr>
      <t xml:space="preserve"> RANGE</t>
    </r>
  </si>
  <si>
    <r>
      <t xml:space="preserve">TO ORDER COMPLETE </t>
    </r>
    <r>
      <rPr>
        <b/>
        <u/>
        <sz val="10"/>
        <color rgb="FF980000"/>
        <rFont val="Arial"/>
        <family val="2"/>
      </rPr>
      <t>BERTHA</t>
    </r>
    <r>
      <rPr>
        <b/>
        <sz val="10"/>
        <color rgb="FF980000"/>
        <rFont val="Arial"/>
        <family val="2"/>
      </rPr>
      <t xml:space="preserve"> RANGE</t>
    </r>
  </si>
  <si>
    <r>
      <t xml:space="preserve">TO ORDER COMPLETE </t>
    </r>
    <r>
      <rPr>
        <b/>
        <u/>
        <sz val="10"/>
        <color rgb="FF980000"/>
        <rFont val="Arial"/>
        <family val="2"/>
      </rPr>
      <t>FONT</t>
    </r>
    <r>
      <rPr>
        <b/>
        <sz val="10"/>
        <color rgb="FF980000"/>
        <rFont val="Arial"/>
        <family val="2"/>
      </rPr>
      <t xml:space="preserve"> RANGE</t>
    </r>
  </si>
  <si>
    <r>
      <t xml:space="preserve">TO ORDER COMPLETE </t>
    </r>
    <r>
      <rPr>
        <b/>
        <u/>
        <sz val="10"/>
        <color rgb="FF980000"/>
        <rFont val="Arial"/>
        <family val="2"/>
      </rPr>
      <t>FONT VOLUME</t>
    </r>
    <r>
      <rPr>
        <b/>
        <sz val="10"/>
        <color rgb="FF980000"/>
        <rFont val="Arial"/>
        <family val="2"/>
      </rPr>
      <t xml:space="preserve"> RANGE</t>
    </r>
  </si>
  <si>
    <r>
      <t xml:space="preserve">TO ORDER COMPLETE </t>
    </r>
    <r>
      <rPr>
        <b/>
        <u/>
        <sz val="10"/>
        <color rgb="FF980000"/>
        <rFont val="Arial"/>
        <family val="2"/>
      </rPr>
      <t>GRANITE</t>
    </r>
    <r>
      <rPr>
        <b/>
        <sz val="10"/>
        <color rgb="FF980000"/>
        <rFont val="Arial"/>
        <family val="2"/>
      </rPr>
      <t xml:space="preserve"> RANGE</t>
    </r>
  </si>
  <si>
    <r>
      <t xml:space="preserve">TO ORDER COMPLETE </t>
    </r>
    <r>
      <rPr>
        <b/>
        <u/>
        <sz val="10"/>
        <color rgb="FF980000"/>
        <rFont val="Arial"/>
        <family val="2"/>
      </rPr>
      <t>GENESIS</t>
    </r>
    <r>
      <rPr>
        <b/>
        <sz val="10"/>
        <color rgb="FF980000"/>
        <rFont val="Arial"/>
        <family val="2"/>
      </rPr>
      <t xml:space="preserve"> RANGE</t>
    </r>
  </si>
  <si>
    <r>
      <t xml:space="preserve">TO ORDER COMPLETE </t>
    </r>
    <r>
      <rPr>
        <b/>
        <u/>
        <sz val="10"/>
        <color rgb="FF000000"/>
        <rFont val="Arial"/>
        <family val="2"/>
      </rPr>
      <t>SEAN BAILEY</t>
    </r>
    <r>
      <rPr>
        <b/>
        <sz val="10"/>
        <color rgb="FF980000"/>
        <rFont val="Arial"/>
        <family val="2"/>
      </rPr>
      <t xml:space="preserve"> RANGE</t>
    </r>
  </si>
  <si>
    <t>RED</t>
  </si>
  <si>
    <t>BLACK</t>
  </si>
  <si>
    <t>SKY BLUE</t>
  </si>
  <si>
    <t>FLUORO ORANGE</t>
  </si>
  <si>
    <t>GREEN   16-16</t>
  </si>
  <si>
    <t>FLUORO GREEN</t>
  </si>
  <si>
    <t>SIGNAL VIOLET</t>
  </si>
  <si>
    <t>BRIGHT YELLOW</t>
  </si>
  <si>
    <t>WHITE</t>
  </si>
  <si>
    <t>FLUORO PINK</t>
  </si>
  <si>
    <t>ORANGE
US 14-01</t>
  </si>
  <si>
    <t>GREEN   US 16-09</t>
  </si>
  <si>
    <t>PURPLE
US 07-13</t>
  </si>
  <si>
    <t>DT Ben Hanna</t>
  </si>
  <si>
    <r>
      <t>Power Junkie</t>
    </r>
    <r>
      <rPr>
        <sz val="9"/>
        <color rgb="FF000000"/>
        <rFont val="Calibri"/>
        <family val="2"/>
      </rPr>
      <t xml:space="preserve"> (PE)</t>
    </r>
  </si>
  <si>
    <t>Baby Boss</t>
  </si>
  <si>
    <t>Incuts</t>
  </si>
  <si>
    <t>DT Woodie</t>
  </si>
  <si>
    <t>DT Board</t>
  </si>
  <si>
    <t>DT Smoothies</t>
  </si>
  <si>
    <t>OG Line</t>
  </si>
  <si>
    <t>Chicken Heads</t>
  </si>
  <si>
    <t>Pinches</t>
  </si>
  <si>
    <t>Pockets</t>
  </si>
  <si>
    <r>
      <t xml:space="preserve">TO ORDER COMPLETE </t>
    </r>
    <r>
      <rPr>
        <b/>
        <u/>
        <sz val="10"/>
        <color rgb="FF980000"/>
        <rFont val="Arial"/>
        <family val="2"/>
      </rPr>
      <t>DT WOODIE</t>
    </r>
    <r>
      <rPr>
        <b/>
        <sz val="10"/>
        <color rgb="FF980000"/>
        <rFont val="Arial"/>
        <family val="2"/>
      </rPr>
      <t xml:space="preserve"> RANGE</t>
    </r>
  </si>
  <si>
    <r>
      <t xml:space="preserve">TO ORDER COMPLETE </t>
    </r>
    <r>
      <rPr>
        <b/>
        <u/>
        <sz val="10"/>
        <color rgb="FF980000"/>
        <rFont val="Arial"/>
        <family val="2"/>
      </rPr>
      <t>OG LINE</t>
    </r>
    <r>
      <rPr>
        <b/>
        <sz val="10"/>
        <color rgb="FF980000"/>
        <rFont val="Arial"/>
        <family val="2"/>
      </rPr>
      <t xml:space="preserve"> RANGE</t>
    </r>
  </si>
  <si>
    <r>
      <t xml:space="preserve">TO ORDER COMPLETE </t>
    </r>
    <r>
      <rPr>
        <b/>
        <u/>
        <sz val="10"/>
        <color rgb="FF980000"/>
        <rFont val="Arial"/>
        <family val="2"/>
      </rPr>
      <t>DT BOARD</t>
    </r>
    <r>
      <rPr>
        <b/>
        <sz val="10"/>
        <color rgb="FF980000"/>
        <rFont val="Arial"/>
        <family val="2"/>
      </rPr>
      <t xml:space="preserve"> RANGE</t>
    </r>
  </si>
  <si>
    <r>
      <t xml:space="preserve">TO ORDER COMPLETE </t>
    </r>
    <r>
      <rPr>
        <b/>
        <u/>
        <sz val="10"/>
        <color rgb="FF980000"/>
        <rFont val="Arial"/>
        <family val="2"/>
      </rPr>
      <t>DT SMOOTHIES</t>
    </r>
    <r>
      <rPr>
        <b/>
        <sz val="10"/>
        <color rgb="FF980000"/>
        <rFont val="Arial"/>
        <family val="2"/>
      </rPr>
      <t xml:space="preserve"> RANGE</t>
    </r>
  </si>
  <si>
    <t>TOTAL</t>
  </si>
  <si>
    <t>Total Number Sets Ordered:
(Standard + EZ Order Complete Sets)</t>
  </si>
  <si>
    <t>XL Rail</t>
  </si>
  <si>
    <t>Retro</t>
  </si>
  <si>
    <t>Classic</t>
  </si>
  <si>
    <t>Small Positives</t>
  </si>
  <si>
    <t>Classic Medium</t>
  </si>
  <si>
    <t>Classic Large</t>
  </si>
  <si>
    <t>Classic Small</t>
  </si>
  <si>
    <t>TOTAL SAVED:</t>
  </si>
  <si>
    <t>Hide Col</t>
  </si>
  <si>
    <t>Nr Holds</t>
  </si>
  <si>
    <t>Total Number of Holds Ordered:</t>
  </si>
  <si>
    <t>Type the Number of Units you Want into the Cell that corresponds to COLOR you want.</t>
  </si>
  <si>
    <t>You may order complete sets of All Dual Tex and/or All Full Tex Volumes in a single color below.</t>
  </si>
  <si>
    <t>Description</t>
  </si>
  <si>
    <t>Size</t>
  </si>
  <si>
    <t>Silver Gray RAL 7001</t>
  </si>
  <si>
    <t>Zinc Yellow RAL 1018</t>
  </si>
  <si>
    <t>Traffic Yellow RAL 1023</t>
  </si>
  <si>
    <t>Fluoro Yellow RAL 1026</t>
  </si>
  <si>
    <t>Traffic Red 
RAL
3020</t>
  </si>
  <si>
    <t>Sky
Blue
RAL 5015</t>
  </si>
  <si>
    <t>Signal Blue RAL
5005</t>
  </si>
  <si>
    <t>Leaf Green RAL
6002</t>
  </si>
  <si>
    <t>Pure Green RAL
6037</t>
  </si>
  <si>
    <t>Jet
Black RAL
9005</t>
  </si>
  <si>
    <t>Traffic White RAL
9016</t>
  </si>
  <si>
    <t>Fluoro Pink PMS
806C</t>
  </si>
  <si>
    <t>Traffic Orange RAL 2009</t>
  </si>
  <si>
    <t>Pastel Orange RAL 2003</t>
  </si>
  <si>
    <t>Fluoro Orange RAL 2005</t>
  </si>
  <si>
    <t>Signal Violet 
RAL
4008</t>
  </si>
  <si>
    <t>Purple US
PMS
267U</t>
  </si>
  <si>
    <t>Tele-magenta
RAL
4010</t>
  </si>
  <si>
    <t>PSR0001-DT</t>
  </si>
  <si>
    <t>GRP Dual Tex: OPUS - 001</t>
  </si>
  <si>
    <t>Sloper</t>
  </si>
  <si>
    <t>XXL</t>
  </si>
  <si>
    <t>PSR0002-DT</t>
  </si>
  <si>
    <t>GRP Dual Tex: OPUS - 002</t>
  </si>
  <si>
    <t>Jug</t>
  </si>
  <si>
    <t>PSR0003-DT</t>
  </si>
  <si>
    <t>GRP Dual Tex: OPUS - 003</t>
  </si>
  <si>
    <t>PSR0004-DT</t>
  </si>
  <si>
    <t>GRP Dual Tex: OPUS - 004</t>
  </si>
  <si>
    <t>PSR0005-DT</t>
  </si>
  <si>
    <t>GRP Dual Tex: OPUS - 005</t>
  </si>
  <si>
    <t>Pinch</t>
  </si>
  <si>
    <t>PSR0006-DT</t>
  </si>
  <si>
    <t>GRP Dual Tex: OPUS - 006</t>
  </si>
  <si>
    <t>XXXL</t>
  </si>
  <si>
    <t>PSR0007-DT</t>
  </si>
  <si>
    <t>GRP Dual Tex: OPUS - 007</t>
  </si>
  <si>
    <t>PSR0008-DT</t>
  </si>
  <si>
    <t>GRP Dual Tex: OPUS - 008</t>
  </si>
  <si>
    <t>PSR0009-DT</t>
  </si>
  <si>
    <t>GRP Dual Tex: OPUS - 009</t>
  </si>
  <si>
    <t>PSR0010-DT</t>
  </si>
  <si>
    <t>GRP Dual Tex: OPUS - 010</t>
  </si>
  <si>
    <t>PSR0011-DT</t>
  </si>
  <si>
    <t>GRP Dual Tex: OPUS - 011</t>
  </si>
  <si>
    <t>Edge</t>
  </si>
  <si>
    <t>XL</t>
  </si>
  <si>
    <t>PSR0012-DT</t>
  </si>
  <si>
    <t>GRP Dual Tex: OPUS - 012</t>
  </si>
  <si>
    <t>PSR0013-DT</t>
  </si>
  <si>
    <t>GRP Dual Tex: OPUS - 013</t>
  </si>
  <si>
    <t>PSR0014-DT</t>
  </si>
  <si>
    <t>GRP Dual Tex: OPUS - 014</t>
  </si>
  <si>
    <t>PSR0015-DT</t>
  </si>
  <si>
    <t>GRP Dual Tex: OPUS - 015</t>
  </si>
  <si>
    <t>PSR0016-DT</t>
  </si>
  <si>
    <t>GRP Dual Tex: OPUS - 016</t>
  </si>
  <si>
    <t>PSR0017-DT</t>
  </si>
  <si>
    <t>GRP Dual Tex: OPUS - 017</t>
  </si>
  <si>
    <t>PSR0018-DT</t>
  </si>
  <si>
    <t>GRP Dual Tex: OPUS - 018</t>
  </si>
  <si>
    <t>PSR0019-DT</t>
  </si>
  <si>
    <t>GRP Dual Tex: OPUS - 019</t>
  </si>
  <si>
    <t>PSR0020-DT</t>
  </si>
  <si>
    <t>GRP Dual Tex: OPUS - 020</t>
  </si>
  <si>
    <t>PSR0021-DT</t>
  </si>
  <si>
    <t>GRP Dual Tex: OPUS - 021</t>
  </si>
  <si>
    <t>PSR0022-DT</t>
  </si>
  <si>
    <t>GRP Dual Tex: OPUS - 022</t>
  </si>
  <si>
    <t>PSR0023-DT</t>
  </si>
  <si>
    <t>GRP Dual Tex: RESISTERS - 01</t>
  </si>
  <si>
    <t>PSR0024-DT</t>
  </si>
  <si>
    <t>GRP Dual Tex: RESISTERS - 02</t>
  </si>
  <si>
    <t>PSR0025-DT</t>
  </si>
  <si>
    <t>GRP Dual Tex: RESISTERS - 03</t>
  </si>
  <si>
    <t>PSR0026-DT</t>
  </si>
  <si>
    <t>GRP Dual Tex: RESISTERS - 04</t>
  </si>
  <si>
    <t>PSR0027-DT</t>
  </si>
  <si>
    <t>GRP Dual Tex: RESISTERS - 05</t>
  </si>
  <si>
    <t>PSR0028-DT</t>
  </si>
  <si>
    <t>GRP Dual Tex: RESISTERS - 06</t>
  </si>
  <si>
    <t>L</t>
  </si>
  <si>
    <t>PSR0001-FT</t>
  </si>
  <si>
    <t>GRP Full Tex: OPUS - 001</t>
  </si>
  <si>
    <t>PSR0002-FT</t>
  </si>
  <si>
    <t>GRP Full Tex: OPUS - 002</t>
  </si>
  <si>
    <t>PSR0003-FT</t>
  </si>
  <si>
    <t>GRP Full Tex: OPUS - 003</t>
  </si>
  <si>
    <t>PSR0004-FT</t>
  </si>
  <si>
    <t>GRP Full Tex: OPUS - 004</t>
  </si>
  <si>
    <t>PSR0005-FT</t>
  </si>
  <si>
    <t>GRP Full Tex: OPUS - 005</t>
  </si>
  <si>
    <t>PSR0006-FT</t>
  </si>
  <si>
    <t>GRP Full Tex: OPUS - 006</t>
  </si>
  <si>
    <t>PSR0007-FT</t>
  </si>
  <si>
    <t>GRP Full Tex: OPUS - 007</t>
  </si>
  <si>
    <t>PSR0008-FT</t>
  </si>
  <si>
    <t>GRP Full Tex: OPUS - 008</t>
  </si>
  <si>
    <t>PSR0009-FT</t>
  </si>
  <si>
    <t>GRP Full Tex: OPUS - 009</t>
  </si>
  <si>
    <t>PSR0010-FT</t>
  </si>
  <si>
    <t>GRP Full Tex: OPUS - 010</t>
  </si>
  <si>
    <t>PSR0011-FT</t>
  </si>
  <si>
    <t>GRP Full Tex: OPUS - 011</t>
  </si>
  <si>
    <t>PSR0012-FT</t>
  </si>
  <si>
    <t>GRP Full Tex: OPUS - 012</t>
  </si>
  <si>
    <t>PSR0013-FT</t>
  </si>
  <si>
    <t>GRP Full Tex: OPUS - 013</t>
  </si>
  <si>
    <t>PSR0014-FT</t>
  </si>
  <si>
    <t>GRP Full Tex: OPUS - 014</t>
  </si>
  <si>
    <t>PSR0015-FT</t>
  </si>
  <si>
    <t>GRP Full Tex: OPUS - 015</t>
  </si>
  <si>
    <t>PSR0016-FT</t>
  </si>
  <si>
    <t>GRP Full Tex: OPUS - 016</t>
  </si>
  <si>
    <t>PSR0017-FT</t>
  </si>
  <si>
    <t>GRP Full Tex: OPUS - 017</t>
  </si>
  <si>
    <t>PSR0018-FT</t>
  </si>
  <si>
    <t>GRP Full Tex: OPUS - 018</t>
  </si>
  <si>
    <t>PSR0019-FT</t>
  </si>
  <si>
    <t>GRP Full Tex: OPUS - 019</t>
  </si>
  <si>
    <t>PSR0020-FT</t>
  </si>
  <si>
    <t>GRP Full Tex: OPUS - 020</t>
  </si>
  <si>
    <t>PSR0021-FT</t>
  </si>
  <si>
    <t>GRP Full Tex: OPUS - 021</t>
  </si>
  <si>
    <t>PSR0022-FT</t>
  </si>
  <si>
    <t>GRP Full Tex: OPUS - 022</t>
  </si>
  <si>
    <r>
      <t xml:space="preserve">TO ORDER </t>
    </r>
    <r>
      <rPr>
        <b/>
        <sz val="10"/>
        <color rgb="FF980000"/>
        <rFont val="Arial"/>
        <family val="2"/>
      </rPr>
      <t xml:space="preserve">COMPLETE </t>
    </r>
    <r>
      <rPr>
        <b/>
        <u/>
        <sz val="10"/>
        <color rgb="FF980000"/>
        <rFont val="Arial"/>
        <family val="2"/>
      </rPr>
      <t>DUAL TEX</t>
    </r>
    <r>
      <rPr>
        <b/>
        <sz val="10"/>
        <color rgb="FF980000"/>
        <rFont val="Arial"/>
        <family val="2"/>
      </rPr>
      <t xml:space="preserve"> VOLUME CATALOGUE</t>
    </r>
  </si>
  <si>
    <r>
      <t xml:space="preserve">TO ORDER </t>
    </r>
    <r>
      <rPr>
        <b/>
        <sz val="10"/>
        <color rgb="FF980000"/>
        <rFont val="Arial"/>
        <family val="2"/>
      </rPr>
      <t xml:space="preserve">COMPLETE </t>
    </r>
    <r>
      <rPr>
        <b/>
        <u/>
        <sz val="10"/>
        <color rgb="FF980000"/>
        <rFont val="Arial"/>
        <family val="2"/>
      </rPr>
      <t>FULL TEX</t>
    </r>
    <r>
      <rPr>
        <b/>
        <sz val="10"/>
        <color rgb="FF980000"/>
        <rFont val="Arial"/>
        <family val="2"/>
      </rPr>
      <t xml:space="preserve"> VOLUME CATALOGUE</t>
    </r>
  </si>
  <si>
    <t>KASTLINE VOLUMES</t>
  </si>
  <si>
    <t>OPUS Series</t>
  </si>
  <si>
    <t>RESISTERS Series</t>
  </si>
  <si>
    <t>PU HOLDS:</t>
  </si>
  <si>
    <t>Go to the HOLD BUY Sheet and enter what you want following the instructions provided</t>
  </si>
  <si>
    <t>Go to the KASTLINE PU HOLD BUY Sheet and enter what you want following the instructions</t>
  </si>
  <si>
    <t>Go to KASTLINE PU HOLD BUY Sheet and enter following the instructions</t>
  </si>
  <si>
    <t>Go to KASTLINE FIBERGLASS BUY Sheet and enter following the instructions</t>
  </si>
  <si>
    <t>Total Number Fiberglass Volumes Ordered:
(Standard + EZ Order Complete Sets)</t>
  </si>
  <si>
    <t>Range Description</t>
  </si>
  <si>
    <t>Resisters</t>
  </si>
  <si>
    <t>DT Resisters</t>
  </si>
  <si>
    <t>DT Granite</t>
  </si>
  <si>
    <t>PU Full Tex: Resisters  #10</t>
  </si>
  <si>
    <t>PU Full Tex: Resisters  #11</t>
  </si>
  <si>
    <t>PU Full Tex: Resisters  #12</t>
  </si>
  <si>
    <t>PU Full Tex: Resisters  #13</t>
  </si>
  <si>
    <t>PU Full Tex: Resisters  #14</t>
  </si>
  <si>
    <t>PU Full Tex: Resisters  #15</t>
  </si>
  <si>
    <t>PU Dual Tex: Resisters  #16</t>
  </si>
  <si>
    <t>PU Dual Tex: Resisters  #18</t>
  </si>
  <si>
    <t>PU Dual Tex: DT Granite - 01</t>
  </si>
  <si>
    <t>PU Dual Tex: DT Granite - 02</t>
  </si>
  <si>
    <t>PU Dual Tex: DT Granite - 03</t>
  </si>
  <si>
    <t>PU Dual Tex: DT Granite - 04</t>
  </si>
  <si>
    <t>PU Dual Tex: DT Granite - 05</t>
  </si>
  <si>
    <t>PU Dual Tex: DT Granite - 06</t>
  </si>
  <si>
    <t>PU Dual Tex: DT Granite - 07</t>
  </si>
  <si>
    <t>PU Dual Tex: DT Granite - 08</t>
  </si>
  <si>
    <t>PU Dual Tex: DT Granite - 09</t>
  </si>
  <si>
    <t>PU Dual Tex: DT Granite - 10</t>
  </si>
  <si>
    <t>PU Dual Tex: DT Granite - 11</t>
  </si>
  <si>
    <t>PU Dual Tex: DT Granite - 12</t>
  </si>
  <si>
    <t>PU Dual Tex: DT Granite - 13</t>
  </si>
  <si>
    <t>PU Dual Tex: DT Granite - 14</t>
  </si>
  <si>
    <t>PU Dual Tex: DT Granite - 15</t>
  </si>
  <si>
    <t>PU Dual Tex: DT Granite - 16</t>
  </si>
  <si>
    <t>PU Dual Tex: DT Granite - 17</t>
  </si>
  <si>
    <t>PU Dual Tex: DT Granite - 18</t>
  </si>
  <si>
    <t>You may order complete sets of All Resisters and/or All DT-Granite sets in a single color below.</t>
  </si>
  <si>
    <t>Go to KASTLINE FIBERGLASS BUY Sheet and enter what you want following the instructions</t>
  </si>
  <si>
    <t>PHONE NUMBER:</t>
  </si>
  <si>
    <t>Exchange Rate Source Used:</t>
  </si>
  <si>
    <t>bloomberg.com</t>
  </si>
  <si>
    <t>Date Rate Set:</t>
  </si>
  <si>
    <t>Euros per 1 US Dollar:</t>
  </si>
  <si>
    <t>Days Rate in Effect</t>
  </si>
  <si>
    <t>Valid Until Date:</t>
  </si>
  <si>
    <t>Effective 5/15/2023, no longer showing expiration date for pricing based on this exchange rate</t>
  </si>
  <si>
    <t>Cutoff for Paying Up Front USD:</t>
  </si>
  <si>
    <t>Cutoff for Paying Up Front EUR:</t>
  </si>
  <si>
    <t>Note:  Just using $11k Euro</t>
  </si>
  <si>
    <t>Unit RETAIL /Set USD</t>
  </si>
  <si>
    <t>Unit RETAIL /Set EUR</t>
  </si>
  <si>
    <t>NOTE:  Prices on This Sheet shown in USD.  
All Orders of Kastline Products on this Sheet Must be Paid Directly to PUSHER, LLC in US Dollars.</t>
  </si>
  <si>
    <t>Go to the COMPX HOLD BUY Sheet and enter what you want following the instructions provided</t>
  </si>
  <si>
    <t>THEN, GO TO THE COMPX HOLDS BUY SHEET AND TYPE IN YOUR NAME AND 'SHIP TO' INFORMATION.  EMAIL IT TO US.</t>
  </si>
  <si>
    <t>COMPX PU HOLDS</t>
  </si>
  <si>
    <t>COMPX HOLDS</t>
  </si>
  <si>
    <r>
      <t xml:space="preserve">TO ORDER </t>
    </r>
    <r>
      <rPr>
        <b/>
        <sz val="10"/>
        <color rgb="FF980000"/>
        <rFont val="Arial"/>
        <family val="2"/>
      </rPr>
      <t xml:space="preserve">COMPLETE </t>
    </r>
    <r>
      <rPr>
        <b/>
        <u/>
        <sz val="10"/>
        <color rgb="FF980000"/>
        <rFont val="Arial"/>
        <family val="2"/>
      </rPr>
      <t>RESISTERS (FT&amp;DT)</t>
    </r>
    <r>
      <rPr>
        <b/>
        <sz val="10"/>
        <color rgb="FF980000"/>
        <rFont val="Arial"/>
        <family val="2"/>
      </rPr>
      <t xml:space="preserve"> CATALOGUE</t>
    </r>
  </si>
  <si>
    <r>
      <t xml:space="preserve">TO ORDER </t>
    </r>
    <r>
      <rPr>
        <b/>
        <sz val="10"/>
        <color rgb="FF980000"/>
        <rFont val="Arial"/>
        <family val="2"/>
      </rPr>
      <t xml:space="preserve">COMPLETE </t>
    </r>
    <r>
      <rPr>
        <b/>
        <u/>
        <sz val="10"/>
        <color rgb="FF980000"/>
        <rFont val="Arial"/>
        <family val="2"/>
      </rPr>
      <t>DT GRANITE</t>
    </r>
    <r>
      <rPr>
        <b/>
        <sz val="10"/>
        <color rgb="FF980000"/>
        <rFont val="Arial"/>
        <family val="2"/>
      </rPr>
      <t xml:space="preserve"> CATALOGUE</t>
    </r>
  </si>
  <si>
    <t>Screw-ons #01</t>
  </si>
  <si>
    <t>Screw-ons #02</t>
  </si>
  <si>
    <t>Screw-ons #03</t>
  </si>
  <si>
    <t>Screw-ons #04</t>
  </si>
  <si>
    <t>Screw-ons #05</t>
  </si>
  <si>
    <t>Screw-ons #06</t>
  </si>
  <si>
    <t>Screw-ons #07</t>
  </si>
  <si>
    <t>Screw-ons #08</t>
  </si>
  <si>
    <t>Screw-ons #09</t>
  </si>
  <si>
    <t>Screw-ons #10</t>
  </si>
  <si>
    <t>Screw-ons #11</t>
  </si>
  <si>
    <t>Screw-ons #12</t>
  </si>
  <si>
    <t>Screw-ons #13</t>
  </si>
  <si>
    <t>Screw-ons #14</t>
  </si>
  <si>
    <t>Screw-ons #15</t>
  </si>
  <si>
    <t>Screw-ons #16</t>
  </si>
  <si>
    <t>Screw-ons #17</t>
  </si>
  <si>
    <t>Screw-ons #18</t>
  </si>
  <si>
    <t>The Originals</t>
  </si>
  <si>
    <r>
      <t>The Boss</t>
    </r>
    <r>
      <rPr>
        <sz val="9"/>
        <color rgb="FF000000"/>
        <rFont val="Calibri"/>
        <family val="2"/>
      </rPr>
      <t xml:space="preserve"> (PE)</t>
    </r>
  </si>
  <si>
    <r>
      <t>The Beast</t>
    </r>
    <r>
      <rPr>
        <sz val="9"/>
        <color rgb="FF000000"/>
        <rFont val="Calibri"/>
        <family val="2"/>
      </rPr>
      <t xml:space="preserve"> (PE)</t>
    </r>
  </si>
  <si>
    <r>
      <t xml:space="preserve">The Baby Boss </t>
    </r>
    <r>
      <rPr>
        <sz val="9"/>
        <color rgb="FF000000"/>
        <rFont val="Calibri"/>
        <family val="2"/>
      </rPr>
      <t>(PE)</t>
    </r>
  </si>
  <si>
    <r>
      <t xml:space="preserve">TO ORDER COMPLETE </t>
    </r>
    <r>
      <rPr>
        <b/>
        <u/>
        <sz val="10"/>
        <color rgb="FF000000"/>
        <rFont val="Arial"/>
        <family val="2"/>
      </rPr>
      <t>THE ORIGINALS</t>
    </r>
    <r>
      <rPr>
        <b/>
        <sz val="10"/>
        <color rgb="FF980000"/>
        <rFont val="Arial"/>
        <family val="2"/>
      </rPr>
      <t xml:space="preserve"> RANGE</t>
    </r>
  </si>
  <si>
    <t>holds@t-wall.org</t>
  </si>
  <si>
    <t>T-Wall (Pusher Holds)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</si>
</sst>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_(&quot;$&quot;* #,##0.00_);_(&quot;$&quot;* \(#,##0.00\);_(&quot;$&quot;* &quot;-&quot;??_);_(@_)"/>
    <numFmt numFmtId="165" formatCode="mmmm\ d\,\ yyyy"/>
    <numFmt numFmtId="166" formatCode="&quot;$&quot;#,##0.00"/>
    <numFmt numFmtId="167" formatCode="0.0"/>
    <numFmt numFmtId="168" formatCode="&quot; &quot;&quot;$&quot;* #,##0.00&quot; &quot;;&quot; &quot;&quot;$&quot;* \(#,##0.00\);&quot; &quot;&quot;$&quot;* &quot;-&quot;??&quot; &quot;"/>
    <numFmt numFmtId="169" formatCode="_([$€-2]\ * #,##0.00_);_([$€-2]\ * \(#,##0.00\);_([$€-2]\ * &quot;-&quot;??_);_(@_)"/>
    <numFmt numFmtId="170" formatCode="#,##0.00\ [$€-1]_);\(#,##0.00\ [$€-1]\)"/>
    <numFmt numFmtId="171" formatCode="[$€-2]\ #,##0.00_);\([$€-2]\ #,##0.00\)"/>
    <numFmt numFmtId="172" formatCode="[$€-2]\ #,##0.00"/>
    <numFmt numFmtId="173" formatCode="&quot; &quot;\€* #,##0.00&quot; &quot;;&quot; &quot;\€* \(#,##0.00\);&quot; &quot;\€* &quot;-&quot;??&quot; &quot;"/>
  </numFmts>
  <fonts count="60">
    <font>
      <sz val="10"/>
      <color rgb="FF000000"/>
      <name val="Arial"/>
    </font>
    <font>
      <b/>
      <sz val="14"/>
      <color rgb="FF666666"/>
      <name val="Calibri"/>
      <family val="2"/>
    </font>
    <font>
      <sz val="10"/>
      <color theme="1"/>
      <name val="Helvetica Neue"/>
    </font>
    <font>
      <b/>
      <sz val="10"/>
      <color rgb="FF000000"/>
      <name val="Arial"/>
      <family val="2"/>
    </font>
    <font>
      <sz val="9"/>
      <color rgb="FF000000"/>
      <name val="Arial"/>
      <family val="2"/>
    </font>
    <font>
      <sz val="10"/>
      <name val="Arial"/>
      <family val="2"/>
    </font>
    <font>
      <b/>
      <sz val="16"/>
      <color rgb="FF666666"/>
      <name val="Arial"/>
      <family val="2"/>
    </font>
    <font>
      <sz val="12"/>
      <color theme="1"/>
      <name val="Helvetica Neue"/>
    </font>
    <font>
      <b/>
      <sz val="10"/>
      <color rgb="FFFF0000"/>
      <name val="Arial"/>
      <family val="2"/>
    </font>
    <font>
      <sz val="9"/>
      <color theme="1"/>
      <name val="Helvetica Neue"/>
    </font>
    <font>
      <u/>
      <sz val="10"/>
      <color theme="10"/>
      <name val="Arial"/>
      <family val="2"/>
    </font>
    <font>
      <sz val="10"/>
      <color theme="1"/>
      <name val="Arial"/>
      <family val="2"/>
    </font>
    <font>
      <b/>
      <sz val="8"/>
      <color rgb="FF000000"/>
      <name val="Arial"/>
      <family val="2"/>
    </font>
    <font>
      <b/>
      <sz val="11"/>
      <color rgb="FF000000"/>
      <name val="Calibri"/>
      <family val="2"/>
    </font>
    <font>
      <b/>
      <sz val="10"/>
      <color rgb="FF000000"/>
      <name val="Calibri"/>
      <family val="2"/>
    </font>
    <font>
      <b/>
      <sz val="9"/>
      <color theme="0"/>
      <name val="Arial"/>
      <family val="2"/>
    </font>
    <font>
      <b/>
      <sz val="9"/>
      <color theme="1"/>
      <name val="Arial"/>
      <family val="2"/>
    </font>
    <font>
      <sz val="10"/>
      <color theme="0"/>
      <name val="Helvetica Neue"/>
    </font>
    <font>
      <b/>
      <sz val="10"/>
      <color theme="0"/>
      <name val="Helvetica Neue"/>
    </font>
    <font>
      <sz val="11"/>
      <color rgb="FF000000"/>
      <name val="Calibri"/>
      <family val="2"/>
    </font>
    <font>
      <sz val="11"/>
      <color theme="1"/>
      <name val="Calibri"/>
      <family val="2"/>
    </font>
    <font>
      <sz val="12"/>
      <color rgb="FF000000"/>
      <name val="Calibri"/>
      <family val="2"/>
    </font>
    <font>
      <sz val="12"/>
      <color rgb="FF000000"/>
      <name val="Arial"/>
      <family val="2"/>
    </font>
    <font>
      <b/>
      <sz val="13"/>
      <color theme="0"/>
      <name val="Helvetica Neue"/>
    </font>
    <font>
      <b/>
      <sz val="13"/>
      <color theme="1"/>
      <name val="Helvetica Neue"/>
    </font>
    <font>
      <sz val="10"/>
      <color rgb="FF000000"/>
      <name val="Calibri"/>
      <family val="2"/>
    </font>
    <font>
      <sz val="12"/>
      <color theme="0"/>
      <name val="Helvetica Neue"/>
    </font>
    <font>
      <b/>
      <sz val="12"/>
      <color theme="0"/>
      <name val="Helvetica Neue"/>
    </font>
    <font>
      <b/>
      <sz val="14"/>
      <color rgb="FF000000"/>
      <name val="Calibri"/>
      <family val="2"/>
    </font>
    <font>
      <b/>
      <sz val="16"/>
      <color rgb="FF000000"/>
      <name val="Calibri"/>
      <family val="2"/>
    </font>
    <font>
      <b/>
      <sz val="12"/>
      <color theme="0"/>
      <name val="Arial"/>
      <family val="2"/>
    </font>
    <font>
      <b/>
      <sz val="12"/>
      <color theme="1"/>
      <name val="Arial"/>
      <family val="2"/>
    </font>
    <font>
      <b/>
      <sz val="14"/>
      <color rgb="FF666666"/>
      <name val="Oswald"/>
    </font>
    <font>
      <b/>
      <sz val="12"/>
      <color rgb="FFFFFFFF"/>
      <name val="Helvetica Neue"/>
    </font>
    <font>
      <b/>
      <sz val="12"/>
      <color theme="1"/>
      <name val="Helvetica Neue"/>
    </font>
    <font>
      <b/>
      <sz val="10"/>
      <color rgb="FF980000"/>
      <name val="Arial"/>
      <family val="2"/>
    </font>
    <font>
      <b/>
      <i/>
      <sz val="10"/>
      <color rgb="FFFF0000"/>
      <name val="Arial"/>
      <family val="2"/>
    </font>
    <font>
      <sz val="10"/>
      <color rgb="FF000000"/>
      <name val="Arial"/>
      <family val="2"/>
    </font>
    <font>
      <b/>
      <u/>
      <sz val="10"/>
      <color rgb="FFFF0000"/>
      <name val="Arial"/>
      <family val="2"/>
    </font>
    <font>
      <sz val="11"/>
      <color indexed="8"/>
      <name val="Calibri"/>
      <family val="2"/>
    </font>
    <font>
      <b/>
      <sz val="10"/>
      <color indexed="8"/>
      <name val="Arial"/>
      <family val="2"/>
      <scheme val="minor"/>
    </font>
    <font>
      <b/>
      <sz val="10"/>
      <color indexed="9"/>
      <name val="Arial"/>
      <family val="2"/>
      <scheme val="minor"/>
    </font>
    <font>
      <b/>
      <sz val="12"/>
      <name val="Arial"/>
      <family val="2"/>
    </font>
    <font>
      <b/>
      <sz val="10"/>
      <color theme="0"/>
      <name val="Arial"/>
      <family val="2"/>
      <scheme val="minor"/>
    </font>
    <font>
      <b/>
      <sz val="13"/>
      <name val="Helvetica Neue"/>
    </font>
    <font>
      <b/>
      <sz val="12"/>
      <name val="Helvetica Neue"/>
    </font>
    <font>
      <b/>
      <i/>
      <sz val="10"/>
      <color rgb="FFFF0000"/>
      <name val="Helvetica Neue"/>
    </font>
    <font>
      <b/>
      <sz val="10"/>
      <color theme="1"/>
      <name val="Helvetica Neue"/>
    </font>
    <font>
      <b/>
      <u/>
      <sz val="10"/>
      <color rgb="FF980000"/>
      <name val="Arial"/>
      <family val="2"/>
    </font>
    <font>
      <b/>
      <u/>
      <sz val="10"/>
      <color rgb="FF000000"/>
      <name val="Arial"/>
      <family val="2"/>
    </font>
    <font>
      <sz val="9"/>
      <color rgb="FF000000"/>
      <name val="Calibri"/>
      <family val="2"/>
    </font>
    <font>
      <b/>
      <sz val="16"/>
      <color rgb="FF000000"/>
      <name val="Arial"/>
      <family val="2"/>
    </font>
    <font>
      <b/>
      <sz val="12"/>
      <color rgb="FF000000"/>
      <name val="Calibri"/>
      <family val="2"/>
    </font>
    <font>
      <sz val="10"/>
      <name val="Helvetica Neue"/>
    </font>
    <font>
      <b/>
      <u/>
      <sz val="10"/>
      <color theme="1"/>
      <name val="Helvetica Neue"/>
    </font>
    <font>
      <b/>
      <sz val="9"/>
      <color rgb="FF000000"/>
      <name val="Arial"/>
      <family val="2"/>
    </font>
    <font>
      <sz val="10"/>
      <color rgb="FF000000"/>
      <name val="Arial"/>
      <family val="2"/>
    </font>
    <font>
      <b/>
      <sz val="11"/>
      <color rgb="FF000000"/>
      <name val="Arial"/>
      <family val="2"/>
    </font>
    <font>
      <b/>
      <sz val="11"/>
      <color theme="1"/>
      <name val="Arial"/>
      <family val="2"/>
    </font>
    <font>
      <b/>
      <sz val="11"/>
      <name val="Arial"/>
      <family val="2"/>
    </font>
  </fonts>
  <fills count="85">
    <fill>
      <patternFill patternType="none"/>
    </fill>
    <fill>
      <patternFill patternType="gray125"/>
    </fill>
    <fill>
      <patternFill patternType="solid">
        <fgColor rgb="FFF2F2F2"/>
        <bgColor rgb="FFF2F2F2"/>
      </patternFill>
    </fill>
    <fill>
      <patternFill patternType="solid">
        <fgColor rgb="FF00FFFF"/>
        <bgColor rgb="FF00FFFF"/>
      </patternFill>
    </fill>
    <fill>
      <patternFill patternType="solid">
        <fgColor rgb="FFFF0000"/>
        <bgColor rgb="FFFF0000"/>
      </patternFill>
    </fill>
    <fill>
      <patternFill patternType="solid">
        <fgColor rgb="FF3F3F3F"/>
        <bgColor rgb="FF3F3F3F"/>
      </patternFill>
    </fill>
    <fill>
      <patternFill patternType="solid">
        <fgColor rgb="FF3366FF"/>
        <bgColor rgb="FF3366FF"/>
      </patternFill>
    </fill>
    <fill>
      <patternFill patternType="solid">
        <fgColor rgb="FFE88219"/>
        <bgColor rgb="FFE88219"/>
      </patternFill>
    </fill>
    <fill>
      <patternFill patternType="solid">
        <fgColor rgb="FF00CC5C"/>
        <bgColor rgb="FF00CC5C"/>
      </patternFill>
    </fill>
    <fill>
      <patternFill patternType="solid">
        <fgColor rgb="FF990066"/>
        <bgColor rgb="FF990066"/>
      </patternFill>
    </fill>
    <fill>
      <patternFill patternType="solid">
        <fgColor rgb="FFFCDB00"/>
        <bgColor rgb="FFFCDB00"/>
      </patternFill>
    </fill>
    <fill>
      <patternFill patternType="solid">
        <fgColor rgb="FFFFFFFF"/>
        <bgColor rgb="FFFFFFFF"/>
      </patternFill>
    </fill>
    <fill>
      <patternFill patternType="solid">
        <fgColor rgb="FF1CA84F"/>
        <bgColor rgb="FF1CA84F"/>
      </patternFill>
    </fill>
    <fill>
      <patternFill patternType="solid">
        <fgColor rgb="FFCC6072"/>
        <bgColor rgb="FFCC6072"/>
      </patternFill>
    </fill>
    <fill>
      <patternFill patternType="solid">
        <fgColor rgb="FFF4CCCC"/>
        <bgColor rgb="FFF4CCCC"/>
      </patternFill>
    </fill>
    <fill>
      <patternFill patternType="solid">
        <fgColor rgb="FFD9EAD3"/>
        <bgColor rgb="FFD9EAD3"/>
      </patternFill>
    </fill>
    <fill>
      <patternFill patternType="solid">
        <fgColor rgb="FFFFE599"/>
        <bgColor rgb="FFFFE599"/>
      </patternFill>
    </fill>
    <fill>
      <patternFill patternType="solid">
        <fgColor rgb="FFEAD1DC"/>
        <bgColor rgb="FFEAD1DC"/>
      </patternFill>
    </fill>
    <fill>
      <patternFill patternType="solid">
        <fgColor rgb="FFF6B26B"/>
        <bgColor rgb="FFF6B26B"/>
      </patternFill>
    </fill>
    <fill>
      <patternFill patternType="solid">
        <fgColor rgb="FFD0E0E3"/>
        <bgColor rgb="FFD0E0E3"/>
      </patternFill>
    </fill>
    <fill>
      <patternFill patternType="solid">
        <fgColor rgb="FFFFFF00"/>
        <bgColor indexed="64"/>
      </patternFill>
    </fill>
    <fill>
      <patternFill patternType="solid">
        <fgColor rgb="FFFFFF00"/>
        <bgColor rgb="FF3F3F3F"/>
      </patternFill>
    </fill>
    <fill>
      <patternFill patternType="solid">
        <fgColor theme="9" tint="0.79998168889431442"/>
        <bgColor rgb="FFF4CCCC"/>
      </patternFill>
    </fill>
    <fill>
      <patternFill patternType="solid">
        <fgColor theme="6" tint="0.79998168889431442"/>
        <bgColor rgb="FFF6B26B"/>
      </patternFill>
    </fill>
    <fill>
      <patternFill patternType="solid">
        <fgColor theme="6" tint="0.39997558519241921"/>
        <bgColor indexed="64"/>
      </patternFill>
    </fill>
    <fill>
      <patternFill patternType="solid">
        <fgColor theme="9"/>
        <bgColor indexed="64"/>
      </patternFill>
    </fill>
    <fill>
      <patternFill patternType="solid">
        <fgColor rgb="FF00B050"/>
        <bgColor rgb="FFE88219"/>
      </patternFill>
    </fill>
    <fill>
      <patternFill patternType="solid">
        <fgColor rgb="FF00B050"/>
        <bgColor rgb="FF00CC5C"/>
      </patternFill>
    </fill>
    <fill>
      <patternFill patternType="solid">
        <fgColor rgb="FFFF9900"/>
        <bgColor rgb="FFE88219"/>
      </patternFill>
    </fill>
    <fill>
      <patternFill patternType="solid">
        <fgColor rgb="FFFF9900"/>
        <bgColor rgb="FF3366FF"/>
      </patternFill>
    </fill>
    <fill>
      <patternFill patternType="solid">
        <fgColor rgb="FF9370DB"/>
        <bgColor rgb="FF1CA84F"/>
      </patternFill>
    </fill>
    <fill>
      <patternFill patternType="solid">
        <fgColor rgb="FF00CC99"/>
        <bgColor indexed="64"/>
      </patternFill>
    </fill>
    <fill>
      <patternFill patternType="solid">
        <fgColor rgb="FFFFCCFF"/>
        <bgColor rgb="FFD9EAD3"/>
      </patternFill>
    </fill>
    <fill>
      <patternFill patternType="solid">
        <fgColor rgb="FF66FFFF"/>
        <bgColor indexed="64"/>
      </patternFill>
    </fill>
    <fill>
      <patternFill patternType="solid">
        <fgColor rgb="FFCCCCFF"/>
        <bgColor indexed="64"/>
      </patternFill>
    </fill>
    <fill>
      <patternFill patternType="solid">
        <fgColor rgb="FFFFCC99"/>
        <bgColor indexed="64"/>
      </patternFill>
    </fill>
    <fill>
      <patternFill patternType="solid">
        <fgColor rgb="FF92D050"/>
        <bgColor rgb="FFD0E0E3"/>
      </patternFill>
    </fill>
    <fill>
      <patternFill patternType="solid">
        <fgColor rgb="FF92D050"/>
        <bgColor indexed="64"/>
      </patternFill>
    </fill>
    <fill>
      <patternFill patternType="solid">
        <fgColor rgb="FF00E699"/>
        <bgColor indexed="64"/>
      </patternFill>
    </fill>
    <fill>
      <patternFill patternType="solid">
        <fgColor rgb="FFFFFFFF"/>
        <bgColor rgb="FF00FFFF"/>
      </patternFill>
    </fill>
    <fill>
      <patternFill patternType="solid">
        <fgColor rgb="FF8C979C"/>
        <bgColor indexed="64"/>
      </patternFill>
    </fill>
    <fill>
      <patternFill patternType="solid">
        <fgColor rgb="FFFACA31"/>
        <bgColor indexed="64"/>
      </patternFill>
    </fill>
    <fill>
      <patternFill patternType="solid">
        <fgColor rgb="FFF7B500"/>
        <bgColor indexed="64"/>
      </patternFill>
    </fill>
    <fill>
      <patternFill patternType="solid">
        <fgColor rgb="FFBB1F11"/>
        <bgColor indexed="64"/>
      </patternFill>
    </fill>
    <fill>
      <patternFill patternType="solid">
        <fgColor rgb="FF007CAF"/>
        <bgColor indexed="64"/>
      </patternFill>
    </fill>
    <fill>
      <patternFill patternType="solid">
        <fgColor rgb="FF005387"/>
        <bgColor indexed="64"/>
      </patternFill>
    </fill>
    <fill>
      <patternFill patternType="solid">
        <fgColor rgb="FF325928"/>
        <bgColor indexed="64"/>
      </patternFill>
    </fill>
    <fill>
      <patternFill patternType="solid">
        <fgColor rgb="FF008B29"/>
        <bgColor indexed="64"/>
      </patternFill>
    </fill>
    <fill>
      <patternFill patternType="solid">
        <fgColor rgb="FF0E0E10"/>
        <bgColor indexed="64"/>
      </patternFill>
    </fill>
    <fill>
      <patternFill patternType="solid">
        <fgColor rgb="FFF1F1EA"/>
        <bgColor indexed="64"/>
      </patternFill>
    </fill>
    <fill>
      <patternFill patternType="solid">
        <fgColor rgb="FFFF3EB5"/>
        <bgColor indexed="64"/>
      </patternFill>
    </fill>
    <fill>
      <patternFill patternType="solid">
        <fgColor rgb="FFDE5308"/>
        <bgColor indexed="64"/>
      </patternFill>
    </fill>
    <fill>
      <patternFill patternType="solid">
        <fgColor rgb="FFF67829"/>
        <bgColor indexed="64"/>
      </patternFill>
    </fill>
    <fill>
      <patternFill patternType="solid">
        <fgColor rgb="FFFF4D08"/>
        <bgColor indexed="64"/>
      </patternFill>
    </fill>
    <fill>
      <patternFill patternType="solid">
        <fgColor rgb="FF844C82"/>
        <bgColor indexed="64"/>
      </patternFill>
    </fill>
    <fill>
      <patternFill patternType="solid">
        <fgColor rgb="FF7F5DAE"/>
        <bgColor indexed="64"/>
      </patternFill>
    </fill>
    <fill>
      <patternFill patternType="solid">
        <fgColor rgb="FFBB4077"/>
        <bgColor indexed="64"/>
      </patternFill>
    </fill>
    <fill>
      <patternFill patternType="solid">
        <fgColor rgb="FF8C979C"/>
        <bgColor rgb="FFFF0000"/>
      </patternFill>
    </fill>
    <fill>
      <patternFill patternType="solid">
        <fgColor rgb="FFFACA31"/>
        <bgColor rgb="FF3F3F3F"/>
      </patternFill>
    </fill>
    <fill>
      <patternFill patternType="solid">
        <fgColor rgb="FFF7B500"/>
        <bgColor rgb="FF3F3F3F"/>
      </patternFill>
    </fill>
    <fill>
      <patternFill patternType="solid">
        <fgColor rgb="FFBB1F11"/>
        <bgColor rgb="FF3366FF"/>
      </patternFill>
    </fill>
    <fill>
      <patternFill patternType="solid">
        <fgColor rgb="FF007CAF"/>
        <bgColor rgb="FFE88219"/>
      </patternFill>
    </fill>
    <fill>
      <patternFill patternType="solid">
        <fgColor rgb="FF005387"/>
        <bgColor rgb="FFE88219"/>
      </patternFill>
    </fill>
    <fill>
      <patternFill patternType="solid">
        <fgColor rgb="FF325928"/>
        <bgColor rgb="FF00CC5C"/>
      </patternFill>
    </fill>
    <fill>
      <patternFill patternType="solid">
        <fgColor rgb="FF008B29"/>
        <bgColor rgb="FF00CC5C"/>
      </patternFill>
    </fill>
    <fill>
      <patternFill patternType="solid">
        <fgColor rgb="FF0E0E10"/>
        <bgColor rgb="FF990066"/>
      </patternFill>
    </fill>
    <fill>
      <patternFill patternType="solid">
        <fgColor rgb="FFF1F1EA"/>
        <bgColor rgb="FFFCDB00"/>
      </patternFill>
    </fill>
    <fill>
      <patternFill patternType="solid">
        <fgColor rgb="FFFF3EB5"/>
        <bgColor rgb="FFFCDB00"/>
      </patternFill>
    </fill>
    <fill>
      <patternFill patternType="solid">
        <fgColor rgb="FFDE5308"/>
        <bgColor rgb="FFCC6072"/>
      </patternFill>
    </fill>
    <fill>
      <patternFill patternType="solid">
        <fgColor rgb="FFF67829"/>
        <bgColor rgb="FFCC6072"/>
      </patternFill>
    </fill>
    <fill>
      <patternFill patternType="solid">
        <fgColor rgb="FFFF4D08"/>
        <bgColor rgb="FFCC6072"/>
      </patternFill>
    </fill>
    <fill>
      <patternFill patternType="solid">
        <fgColor rgb="FF844C82"/>
        <bgColor rgb="FFCC6072"/>
      </patternFill>
    </fill>
    <fill>
      <patternFill patternType="solid">
        <fgColor rgb="FF7F5DAE"/>
        <bgColor rgb="FFCC6072"/>
      </patternFill>
    </fill>
    <fill>
      <patternFill patternType="solid">
        <fgColor rgb="FFBB4077"/>
        <bgColor rgb="FFCC6072"/>
      </patternFill>
    </fill>
    <fill>
      <patternFill patternType="solid">
        <fgColor rgb="FFF7B500"/>
        <bgColor rgb="FF3366FF"/>
      </patternFill>
    </fill>
    <fill>
      <patternFill patternType="solid">
        <fgColor rgb="FFFFFF00"/>
        <bgColor rgb="FFE88219"/>
      </patternFill>
    </fill>
    <fill>
      <patternFill patternType="solid">
        <fgColor rgb="FFBB1F11"/>
        <bgColor rgb="FF00CC5C"/>
      </patternFill>
    </fill>
    <fill>
      <patternFill patternType="solid">
        <fgColor rgb="FF007CAF"/>
        <bgColor rgb="FF00CC5C"/>
      </patternFill>
    </fill>
    <fill>
      <patternFill patternType="solid">
        <fgColor rgb="FF005387"/>
        <bgColor rgb="FF990066"/>
      </patternFill>
    </fill>
    <fill>
      <patternFill patternType="solid">
        <fgColor rgb="FF325928"/>
        <bgColor rgb="FFFCDB00"/>
      </patternFill>
    </fill>
    <fill>
      <patternFill patternType="solid">
        <fgColor rgb="FF008B29"/>
        <bgColor rgb="FFFCDB00"/>
      </patternFill>
    </fill>
    <fill>
      <patternFill patternType="solid">
        <fgColor rgb="FF0E0E10"/>
        <bgColor rgb="FFCC6072"/>
      </patternFill>
    </fill>
    <fill>
      <patternFill patternType="solid">
        <fgColor rgb="FFF1F1EA"/>
        <bgColor rgb="FFCC6072"/>
      </patternFill>
    </fill>
    <fill>
      <patternFill patternType="solid">
        <fgColor rgb="FFFF3EB5"/>
        <bgColor rgb="FFCC6072"/>
      </patternFill>
    </fill>
    <fill>
      <patternFill patternType="solid">
        <fgColor theme="8" tint="0.79998168889431442"/>
        <bgColor indexed="64"/>
      </patternFill>
    </fill>
  </fills>
  <borders count="10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rgb="FF000000"/>
      </left>
      <right style="thin">
        <color rgb="FF000000"/>
      </right>
      <top style="thin">
        <color rgb="FF000000"/>
      </top>
      <bottom style="medium">
        <color rgb="FF000000"/>
      </bottom>
      <diagonal/>
    </border>
    <border>
      <left style="medium">
        <color rgb="FF000000"/>
      </left>
      <right/>
      <top/>
      <bottom style="thin">
        <color rgb="FF000000"/>
      </bottom>
      <diagonal/>
    </border>
    <border>
      <left style="thin">
        <color theme="0"/>
      </left>
      <right style="thin">
        <color rgb="FF000000"/>
      </right>
      <top style="thin">
        <color rgb="FF000000"/>
      </top>
      <bottom style="medium">
        <color rgb="FF000000"/>
      </bottom>
      <diagonal/>
    </border>
    <border>
      <left style="thin">
        <color theme="0"/>
      </left>
      <right style="thin">
        <color rgb="FF000000"/>
      </right>
      <top style="thin">
        <color rgb="FF000000"/>
      </top>
      <bottom style="thin">
        <color rgb="FF000000"/>
      </bottom>
      <diagonal/>
    </border>
    <border>
      <left style="thin">
        <color theme="0"/>
      </left>
      <right style="thin">
        <color rgb="FF000000"/>
      </right>
      <top style="thin">
        <color rgb="FF000000"/>
      </top>
      <bottom/>
      <diagonal/>
    </border>
    <border>
      <left style="thin">
        <color theme="0"/>
      </left>
      <right style="thin">
        <color rgb="FF000000"/>
      </right>
      <top style="medium">
        <color rgb="FF000000"/>
      </top>
      <bottom style="thin">
        <color rgb="FF000000"/>
      </bottom>
      <diagonal/>
    </border>
    <border>
      <left style="thin">
        <color rgb="FF000000"/>
      </left>
      <right style="thin">
        <color rgb="FF000000"/>
      </right>
      <top/>
      <bottom/>
      <diagonal/>
    </border>
    <border>
      <left style="thin">
        <color theme="0"/>
      </left>
      <right style="thin">
        <color rgb="FF000000"/>
      </right>
      <top/>
      <bottom style="thin">
        <color rgb="FF000000"/>
      </bottom>
      <diagonal/>
    </border>
    <border>
      <left style="thin">
        <color rgb="FF000000"/>
      </left>
      <right style="medium">
        <color rgb="FF000000"/>
      </right>
      <top/>
      <bottom style="thin">
        <color rgb="FF000000"/>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medium">
        <color rgb="FF000000"/>
      </top>
      <bottom style="thick">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rgb="FF000000"/>
      </top>
      <bottom style="medium">
        <color rgb="FF000000"/>
      </bottom>
      <diagonal/>
    </border>
    <border>
      <left style="thin">
        <color auto="1"/>
      </left>
      <right/>
      <top style="thin">
        <color rgb="FF000000"/>
      </top>
      <bottom style="medium">
        <color rgb="FF000000"/>
      </bottom>
      <diagonal/>
    </border>
    <border>
      <left/>
      <right style="thin">
        <color auto="1"/>
      </right>
      <top style="thin">
        <color rgb="FF000000"/>
      </top>
      <bottom style="medium">
        <color rgb="FF000000"/>
      </bottom>
      <diagonal/>
    </border>
    <border>
      <left style="thin">
        <color rgb="FF000000"/>
      </left>
      <right style="thin">
        <color rgb="FF000000"/>
      </right>
      <top style="medium">
        <color auto="1"/>
      </top>
      <bottom style="medium">
        <color auto="1"/>
      </bottom>
      <diagonal/>
    </border>
    <border>
      <left style="thin">
        <color rgb="FF000000"/>
      </left>
      <right/>
      <top style="medium">
        <color auto="1"/>
      </top>
      <bottom style="medium">
        <color auto="1"/>
      </bottom>
      <diagonal/>
    </border>
    <border>
      <left/>
      <right style="thin">
        <color rgb="FF000000"/>
      </right>
      <top style="medium">
        <color auto="1"/>
      </top>
      <bottom style="medium">
        <color auto="1"/>
      </bottom>
      <diagonal/>
    </border>
    <border>
      <left style="thin">
        <color rgb="FF000000"/>
      </left>
      <right style="medium">
        <color rgb="FF000000"/>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indexed="64"/>
      </left>
      <right style="thin">
        <color rgb="FF000000"/>
      </right>
      <top style="thick">
        <color theme="0"/>
      </top>
      <bottom style="medium">
        <color indexed="64"/>
      </bottom>
      <diagonal/>
    </border>
    <border>
      <left style="thin">
        <color rgb="FF000000"/>
      </left>
      <right style="thin">
        <color rgb="FF000000"/>
      </right>
      <top style="thick">
        <color theme="0"/>
      </top>
      <bottom style="medium">
        <color indexed="64"/>
      </bottom>
      <diagonal/>
    </border>
    <border>
      <left style="thin">
        <color rgb="FF000000"/>
      </left>
      <right/>
      <top style="thick">
        <color theme="0"/>
      </top>
      <bottom style="medium">
        <color indexed="64"/>
      </bottom>
      <diagonal/>
    </border>
    <border>
      <left style="thin">
        <color theme="0"/>
      </left>
      <right style="thin">
        <color rgb="FF000000"/>
      </right>
      <top style="thick">
        <color theme="0"/>
      </top>
      <bottom style="medium">
        <color indexed="64"/>
      </bottom>
      <diagonal/>
    </border>
    <border>
      <left style="thin">
        <color rgb="FF000000"/>
      </left>
      <right style="thin">
        <color rgb="FF000000"/>
      </right>
      <top style="thick">
        <color rgb="FF000000"/>
      </top>
      <bottom style="medium">
        <color indexed="64"/>
      </bottom>
      <diagonal/>
    </border>
    <border>
      <left style="thin">
        <color rgb="FF000000"/>
      </left>
      <right style="medium">
        <color indexed="64"/>
      </right>
      <top style="thick">
        <color theme="0"/>
      </top>
      <bottom style="medium">
        <color indexed="64"/>
      </bottom>
      <diagonal/>
    </border>
    <border>
      <left style="thick">
        <color indexed="64"/>
      </left>
      <right style="thick">
        <color indexed="64"/>
      </right>
      <top style="thick">
        <color indexed="64"/>
      </top>
      <bottom style="thick">
        <color indexed="64"/>
      </bottom>
      <diagonal/>
    </border>
    <border>
      <left/>
      <right style="thin">
        <color auto="1"/>
      </right>
      <top style="thin">
        <color rgb="FF000000"/>
      </top>
      <bottom style="thin">
        <color rgb="FF000000"/>
      </bottom>
      <diagonal/>
    </border>
    <border>
      <left style="medium">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right style="thin">
        <color rgb="FF000000"/>
      </right>
      <top style="medium">
        <color indexed="64"/>
      </top>
      <bottom style="thin">
        <color rgb="FF000000"/>
      </bottom>
      <diagonal/>
    </border>
    <border>
      <left style="medium">
        <color rgb="FF000000"/>
      </left>
      <right/>
      <top style="medium">
        <color rgb="FF000000"/>
      </top>
      <bottom style="thin">
        <color rgb="FF000000"/>
      </bottom>
      <diagonal/>
    </border>
    <border>
      <left style="medium">
        <color rgb="FF000000"/>
      </left>
      <right/>
      <top style="medium">
        <color indexed="64"/>
      </top>
      <bottom style="thin">
        <color rgb="FF000000"/>
      </bottom>
      <diagonal/>
    </border>
  </borders>
  <cellStyleXfs count="4">
    <xf numFmtId="0" fontId="0" fillId="0" borderId="0"/>
    <xf numFmtId="0" fontId="39" fillId="0" borderId="0"/>
    <xf numFmtId="0" fontId="10" fillId="0" borderId="0" applyNumberFormat="0" applyFill="0" applyBorder="0" applyAlignment="0" applyProtection="0"/>
    <xf numFmtId="164" fontId="56" fillId="0" borderId="0" applyFont="0" applyFill="0" applyBorder="0" applyAlignment="0" applyProtection="0"/>
  </cellStyleXfs>
  <cellXfs count="921">
    <xf numFmtId="0" fontId="0" fillId="0" borderId="0" xfId="0"/>
    <xf numFmtId="49" fontId="1" fillId="0" borderId="0" xfId="0" applyNumberFormat="1" applyFont="1"/>
    <xf numFmtId="0" fontId="2" fillId="0" borderId="0" xfId="0" applyFont="1"/>
    <xf numFmtId="49" fontId="3" fillId="0" borderId="0" xfId="0" applyNumberFormat="1" applyFont="1" applyAlignment="1">
      <alignment horizontal="right"/>
    </xf>
    <xf numFmtId="49" fontId="4" fillId="0" borderId="0" xfId="0" applyNumberFormat="1" applyFont="1" applyAlignment="1">
      <alignment horizontal="right"/>
    </xf>
    <xf numFmtId="49" fontId="6" fillId="0" borderId="0" xfId="0" applyNumberFormat="1" applyFont="1"/>
    <xf numFmtId="165" fontId="2" fillId="0" borderId="0" xfId="0" applyNumberFormat="1" applyFont="1"/>
    <xf numFmtId="0" fontId="0" fillId="0" borderId="0" xfId="0" applyAlignment="1">
      <alignment horizontal="right"/>
    </xf>
    <xf numFmtId="49" fontId="8" fillId="0" borderId="0" xfId="0" applyNumberFormat="1" applyFont="1"/>
    <xf numFmtId="49" fontId="0" fillId="0" borderId="0" xfId="0" applyNumberFormat="1"/>
    <xf numFmtId="0" fontId="9" fillId="0" borderId="0" xfId="0" applyFont="1" applyAlignment="1">
      <alignment horizontal="right"/>
    </xf>
    <xf numFmtId="49" fontId="12" fillId="0" borderId="0" xfId="0" applyNumberFormat="1" applyFont="1"/>
    <xf numFmtId="49" fontId="2" fillId="0" borderId="0" xfId="0" applyNumberFormat="1" applyFont="1"/>
    <xf numFmtId="0" fontId="2" fillId="0" borderId="0" xfId="0" applyFont="1" applyAlignment="1">
      <alignment horizontal="right"/>
    </xf>
    <xf numFmtId="49" fontId="9" fillId="0" borderId="12" xfId="0" applyNumberFormat="1" applyFont="1" applyBorder="1" applyAlignment="1">
      <alignment horizontal="right"/>
    </xf>
    <xf numFmtId="49" fontId="2" fillId="0" borderId="2" xfId="0" applyNumberFormat="1" applyFont="1" applyBorder="1"/>
    <xf numFmtId="49" fontId="2" fillId="0" borderId="3" xfId="0" applyNumberFormat="1" applyFont="1" applyBorder="1"/>
    <xf numFmtId="49" fontId="13" fillId="3" borderId="13" xfId="0" applyNumberFormat="1" applyFont="1" applyFill="1" applyBorder="1" applyAlignment="1">
      <alignment horizontal="center" vertical="center"/>
    </xf>
    <xf numFmtId="49" fontId="3" fillId="3" borderId="13" xfId="0" applyNumberFormat="1" applyFont="1" applyFill="1" applyBorder="1" applyAlignment="1">
      <alignment horizontal="center" vertical="center" wrapText="1"/>
    </xf>
    <xf numFmtId="0" fontId="2" fillId="3" borderId="14" xfId="0" applyFont="1" applyFill="1" applyBorder="1" applyAlignment="1">
      <alignment vertical="center" wrapText="1"/>
    </xf>
    <xf numFmtId="49" fontId="14" fillId="3" borderId="13" xfId="0" applyNumberFormat="1" applyFont="1" applyFill="1" applyBorder="1" applyAlignment="1">
      <alignment horizontal="center" vertical="center" wrapText="1"/>
    </xf>
    <xf numFmtId="49" fontId="14" fillId="3" borderId="14" xfId="0" applyNumberFormat="1" applyFont="1" applyFill="1" applyBorder="1" applyAlignment="1">
      <alignment horizontal="center" vertical="center" wrapText="1"/>
    </xf>
    <xf numFmtId="49" fontId="3" fillId="3" borderId="14" xfId="0" applyNumberFormat="1" applyFont="1" applyFill="1" applyBorder="1" applyAlignment="1">
      <alignment horizontal="center" vertical="center" wrapText="1"/>
    </xf>
    <xf numFmtId="0" fontId="2" fillId="0" borderId="15" xfId="0" applyFont="1" applyBorder="1" applyAlignment="1">
      <alignment vertical="center" wrapText="1"/>
    </xf>
    <xf numFmtId="0" fontId="2" fillId="0" borderId="16" xfId="0" applyFont="1" applyBorder="1"/>
    <xf numFmtId="0" fontId="2" fillId="0" borderId="17" xfId="0" applyFont="1" applyBorder="1"/>
    <xf numFmtId="0" fontId="2" fillId="0" borderId="4" xfId="0" applyFont="1" applyBorder="1"/>
    <xf numFmtId="0" fontId="17" fillId="4" borderId="18" xfId="0" applyFont="1" applyFill="1" applyBorder="1"/>
    <xf numFmtId="0" fontId="17" fillId="5" borderId="18" xfId="0" applyFont="1" applyFill="1" applyBorder="1"/>
    <xf numFmtId="0" fontId="17" fillId="6" borderId="18" xfId="0" applyFont="1" applyFill="1" applyBorder="1"/>
    <xf numFmtId="0" fontId="17" fillId="7" borderId="18" xfId="0" applyFont="1" applyFill="1" applyBorder="1"/>
    <xf numFmtId="0" fontId="2" fillId="8" borderId="18" xfId="0" applyFont="1" applyFill="1" applyBorder="1"/>
    <xf numFmtId="0" fontId="2" fillId="10" borderId="18" xfId="0" applyFont="1" applyFill="1" applyBorder="1"/>
    <xf numFmtId="0" fontId="17" fillId="12" borderId="18" xfId="0" applyFont="1" applyFill="1" applyBorder="1"/>
    <xf numFmtId="0" fontId="17" fillId="13" borderId="18" xfId="0" applyFont="1" applyFill="1" applyBorder="1"/>
    <xf numFmtId="0" fontId="2" fillId="0" borderId="19" xfId="0" applyFont="1" applyBorder="1"/>
    <xf numFmtId="0" fontId="19" fillId="14" borderId="22" xfId="0" applyFont="1" applyFill="1" applyBorder="1" applyAlignment="1">
      <alignment horizontal="center"/>
    </xf>
    <xf numFmtId="49" fontId="19" fillId="14" borderId="13" xfId="0" applyNumberFormat="1" applyFont="1" applyFill="1" applyBorder="1" applyAlignment="1">
      <alignment horizontal="center"/>
    </xf>
    <xf numFmtId="0" fontId="19" fillId="14" borderId="13" xfId="0" applyFont="1" applyFill="1" applyBorder="1" applyAlignment="1">
      <alignment horizontal="center"/>
    </xf>
    <xf numFmtId="0" fontId="20" fillId="14" borderId="13" xfId="0" applyFont="1" applyFill="1" applyBorder="1"/>
    <xf numFmtId="0" fontId="2" fillId="14" borderId="13" xfId="0" applyFont="1" applyFill="1" applyBorder="1"/>
    <xf numFmtId="166" fontId="21" fillId="14" borderId="13" xfId="0" applyNumberFormat="1" applyFont="1" applyFill="1" applyBorder="1" applyAlignment="1">
      <alignment horizontal="right"/>
    </xf>
    <xf numFmtId="0" fontId="2" fillId="0" borderId="13" xfId="0" applyFont="1" applyBorder="1"/>
    <xf numFmtId="49" fontId="19" fillId="14" borderId="14" xfId="0" applyNumberFormat="1" applyFont="1" applyFill="1" applyBorder="1" applyAlignment="1">
      <alignment horizontal="center"/>
    </xf>
    <xf numFmtId="0" fontId="19" fillId="14" borderId="14" xfId="0" applyFont="1" applyFill="1" applyBorder="1" applyAlignment="1">
      <alignment horizontal="center"/>
    </xf>
    <xf numFmtId="0" fontId="19" fillId="15" borderId="22" xfId="0" applyFont="1" applyFill="1" applyBorder="1" applyAlignment="1">
      <alignment horizontal="center"/>
    </xf>
    <xf numFmtId="49" fontId="19" fillId="15" borderId="13" xfId="0" applyNumberFormat="1" applyFont="1" applyFill="1" applyBorder="1" applyAlignment="1">
      <alignment horizontal="center"/>
    </xf>
    <xf numFmtId="0" fontId="20" fillId="15" borderId="13" xfId="0" applyFont="1" applyFill="1" applyBorder="1"/>
    <xf numFmtId="0" fontId="19" fillId="15" borderId="13" xfId="0" applyFont="1" applyFill="1" applyBorder="1" applyAlignment="1">
      <alignment horizontal="center"/>
    </xf>
    <xf numFmtId="0" fontId="2" fillId="15" borderId="13" xfId="0" applyFont="1" applyFill="1" applyBorder="1"/>
    <xf numFmtId="166" fontId="21" fillId="15" borderId="13" xfId="0" applyNumberFormat="1" applyFont="1" applyFill="1" applyBorder="1" applyAlignment="1">
      <alignment horizontal="right"/>
    </xf>
    <xf numFmtId="167" fontId="20" fillId="15" borderId="13" xfId="0" applyNumberFormat="1" applyFont="1" applyFill="1" applyBorder="1"/>
    <xf numFmtId="166" fontId="20" fillId="15" borderId="13" xfId="0" applyNumberFormat="1" applyFont="1" applyFill="1" applyBorder="1"/>
    <xf numFmtId="166" fontId="2" fillId="0" borderId="13" xfId="0" applyNumberFormat="1" applyFont="1" applyBorder="1"/>
    <xf numFmtId="0" fontId="19" fillId="16" borderId="22" xfId="0" applyFont="1" applyFill="1" applyBorder="1" applyAlignment="1">
      <alignment horizontal="center"/>
    </xf>
    <xf numFmtId="49" fontId="19" fillId="16" borderId="13" xfId="0" applyNumberFormat="1" applyFont="1" applyFill="1" applyBorder="1" applyAlignment="1">
      <alignment horizontal="center"/>
    </xf>
    <xf numFmtId="0" fontId="20" fillId="16" borderId="13" xfId="0" applyFont="1" applyFill="1" applyBorder="1"/>
    <xf numFmtId="167" fontId="19" fillId="16" borderId="13" xfId="0" applyNumberFormat="1" applyFont="1" applyFill="1" applyBorder="1" applyAlignment="1">
      <alignment horizontal="center"/>
    </xf>
    <xf numFmtId="0" fontId="19" fillId="16" borderId="13" xfId="0" applyFont="1" applyFill="1" applyBorder="1" applyAlignment="1">
      <alignment horizontal="center"/>
    </xf>
    <xf numFmtId="166" fontId="20" fillId="16" borderId="13" xfId="0" applyNumberFormat="1" applyFont="1" applyFill="1" applyBorder="1"/>
    <xf numFmtId="0" fontId="2" fillId="16" borderId="13" xfId="0" applyFont="1" applyFill="1" applyBorder="1"/>
    <xf numFmtId="166" fontId="21" fillId="16" borderId="13" xfId="0" applyNumberFormat="1" applyFont="1" applyFill="1" applyBorder="1" applyAlignment="1">
      <alignment horizontal="right"/>
    </xf>
    <xf numFmtId="166" fontId="21" fillId="16" borderId="13" xfId="0" applyNumberFormat="1" applyFont="1" applyFill="1" applyBorder="1"/>
    <xf numFmtId="0" fontId="19" fillId="17" borderId="22" xfId="0" applyFont="1" applyFill="1" applyBorder="1" applyAlignment="1">
      <alignment horizontal="center"/>
    </xf>
    <xf numFmtId="49" fontId="19" fillId="17" borderId="13" xfId="0" applyNumberFormat="1" applyFont="1" applyFill="1" applyBorder="1" applyAlignment="1">
      <alignment horizontal="center"/>
    </xf>
    <xf numFmtId="0" fontId="20" fillId="17" borderId="13" xfId="0" applyFont="1" applyFill="1" applyBorder="1"/>
    <xf numFmtId="167" fontId="19" fillId="17" borderId="13" xfId="0" applyNumberFormat="1" applyFont="1" applyFill="1" applyBorder="1" applyAlignment="1">
      <alignment horizontal="center"/>
    </xf>
    <xf numFmtId="0" fontId="19" fillId="17" borderId="13" xfId="0" applyFont="1" applyFill="1" applyBorder="1" applyAlignment="1">
      <alignment horizontal="center"/>
    </xf>
    <xf numFmtId="166" fontId="20" fillId="17" borderId="13" xfId="0" applyNumberFormat="1" applyFont="1" applyFill="1" applyBorder="1"/>
    <xf numFmtId="0" fontId="2" fillId="17" borderId="13" xfId="0" applyFont="1" applyFill="1" applyBorder="1"/>
    <xf numFmtId="166" fontId="21" fillId="17" borderId="13" xfId="0" applyNumberFormat="1" applyFont="1" applyFill="1" applyBorder="1" applyAlignment="1">
      <alignment horizontal="right"/>
    </xf>
    <xf numFmtId="0" fontId="19" fillId="18" borderId="22" xfId="0" applyFont="1" applyFill="1" applyBorder="1" applyAlignment="1">
      <alignment horizontal="center"/>
    </xf>
    <xf numFmtId="49" fontId="19" fillId="18" borderId="13" xfId="0" applyNumberFormat="1" applyFont="1" applyFill="1" applyBorder="1" applyAlignment="1">
      <alignment horizontal="center"/>
    </xf>
    <xf numFmtId="0" fontId="19" fillId="18" borderId="13" xfId="0" applyFont="1" applyFill="1" applyBorder="1" applyAlignment="1">
      <alignment horizontal="center"/>
    </xf>
    <xf numFmtId="167" fontId="19" fillId="18" borderId="13" xfId="0" applyNumberFormat="1" applyFont="1" applyFill="1" applyBorder="1" applyAlignment="1">
      <alignment horizontal="center"/>
    </xf>
    <xf numFmtId="166" fontId="20" fillId="18" borderId="13" xfId="0" applyNumberFormat="1" applyFont="1" applyFill="1" applyBorder="1"/>
    <xf numFmtId="0" fontId="2" fillId="18" borderId="13" xfId="0" applyFont="1" applyFill="1" applyBorder="1"/>
    <xf numFmtId="166" fontId="21" fillId="18" borderId="13" xfId="0" applyNumberFormat="1" applyFont="1" applyFill="1" applyBorder="1" applyAlignment="1">
      <alignment horizontal="right"/>
    </xf>
    <xf numFmtId="0" fontId="20" fillId="18" borderId="13" xfId="0" applyFont="1" applyFill="1" applyBorder="1"/>
    <xf numFmtId="0" fontId="19" fillId="19" borderId="22" xfId="0" applyFont="1" applyFill="1" applyBorder="1" applyAlignment="1">
      <alignment horizontal="center"/>
    </xf>
    <xf numFmtId="49" fontId="19" fillId="19" borderId="13" xfId="0" applyNumberFormat="1" applyFont="1" applyFill="1" applyBorder="1" applyAlignment="1">
      <alignment horizontal="center"/>
    </xf>
    <xf numFmtId="0" fontId="19" fillId="19" borderId="13" xfId="0" applyFont="1" applyFill="1" applyBorder="1" applyAlignment="1">
      <alignment horizontal="center"/>
    </xf>
    <xf numFmtId="167" fontId="19" fillId="19" borderId="13" xfId="0" applyNumberFormat="1" applyFont="1" applyFill="1" applyBorder="1" applyAlignment="1">
      <alignment horizontal="center"/>
    </xf>
    <xf numFmtId="166" fontId="20" fillId="19" borderId="13" xfId="0" applyNumberFormat="1" applyFont="1" applyFill="1" applyBorder="1"/>
    <xf numFmtId="0" fontId="2" fillId="19" borderId="13" xfId="0" applyFont="1" applyFill="1" applyBorder="1"/>
    <xf numFmtId="166" fontId="21" fillId="19" borderId="13" xfId="0" applyNumberFormat="1" applyFont="1" applyFill="1" applyBorder="1" applyAlignment="1">
      <alignment horizontal="right"/>
    </xf>
    <xf numFmtId="0" fontId="20" fillId="19" borderId="13" xfId="0" applyFont="1" applyFill="1" applyBorder="1"/>
    <xf numFmtId="49" fontId="19" fillId="19" borderId="12" xfId="0" applyNumberFormat="1" applyFont="1" applyFill="1" applyBorder="1" applyAlignment="1">
      <alignment horizontal="center"/>
    </xf>
    <xf numFmtId="0" fontId="19" fillId="19" borderId="3" xfId="0" applyFont="1" applyFill="1" applyBorder="1" applyAlignment="1">
      <alignment horizontal="center"/>
    </xf>
    <xf numFmtId="0" fontId="19" fillId="19" borderId="18" xfId="0" applyFont="1" applyFill="1" applyBorder="1" applyAlignment="1">
      <alignment horizontal="center"/>
    </xf>
    <xf numFmtId="167" fontId="19" fillId="19" borderId="18" xfId="0" applyNumberFormat="1" applyFont="1" applyFill="1" applyBorder="1" applyAlignment="1">
      <alignment horizontal="center"/>
    </xf>
    <xf numFmtId="166" fontId="20" fillId="19" borderId="18" xfId="0" applyNumberFormat="1" applyFont="1" applyFill="1" applyBorder="1"/>
    <xf numFmtId="0" fontId="2" fillId="19" borderId="18" xfId="0" applyFont="1" applyFill="1" applyBorder="1"/>
    <xf numFmtId="166" fontId="21" fillId="19" borderId="18" xfId="0" applyNumberFormat="1" applyFont="1" applyFill="1" applyBorder="1" applyAlignment="1">
      <alignment horizontal="right"/>
    </xf>
    <xf numFmtId="0" fontId="0" fillId="0" borderId="25" xfId="0" applyBorder="1" applyAlignment="1">
      <alignment horizontal="right"/>
    </xf>
    <xf numFmtId="49" fontId="0" fillId="0" borderId="2" xfId="0" applyNumberFormat="1" applyBorder="1"/>
    <xf numFmtId="0" fontId="2" fillId="0" borderId="2" xfId="0" applyFont="1" applyBorder="1"/>
    <xf numFmtId="0" fontId="0" fillId="0" borderId="2" xfId="0" applyBorder="1"/>
    <xf numFmtId="49" fontId="25" fillId="0" borderId="2" xfId="0" applyNumberFormat="1" applyFont="1" applyBorder="1"/>
    <xf numFmtId="167" fontId="2" fillId="0" borderId="3" xfId="0" applyNumberFormat="1" applyFont="1" applyBorder="1"/>
    <xf numFmtId="0" fontId="26" fillId="4" borderId="13" xfId="0" applyFont="1" applyFill="1" applyBorder="1" applyAlignment="1">
      <alignment horizontal="center" vertical="center"/>
    </xf>
    <xf numFmtId="0" fontId="26" fillId="5" borderId="13" xfId="0" applyFont="1" applyFill="1" applyBorder="1" applyAlignment="1">
      <alignment horizontal="center" vertical="center"/>
    </xf>
    <xf numFmtId="0" fontId="26" fillId="6" borderId="13" xfId="0" applyFont="1" applyFill="1" applyBorder="1" applyAlignment="1">
      <alignment horizontal="center" vertical="center"/>
    </xf>
    <xf numFmtId="0" fontId="26" fillId="7" borderId="13" xfId="0" applyFont="1" applyFill="1" applyBorder="1" applyAlignment="1">
      <alignment horizontal="center" vertical="center"/>
    </xf>
    <xf numFmtId="0" fontId="7" fillId="8" borderId="13" xfId="0" applyFont="1" applyFill="1" applyBorder="1" applyAlignment="1">
      <alignment horizontal="center" vertical="center"/>
    </xf>
    <xf numFmtId="0" fontId="7" fillId="10" borderId="13" xfId="0" applyFont="1" applyFill="1" applyBorder="1" applyAlignment="1">
      <alignment horizontal="center" vertical="center"/>
    </xf>
    <xf numFmtId="0" fontId="7" fillId="0" borderId="13" xfId="0" applyFont="1" applyBorder="1" applyAlignment="1">
      <alignment horizontal="center" vertical="center"/>
    </xf>
    <xf numFmtId="0" fontId="26" fillId="12" borderId="13" xfId="0" applyFont="1" applyFill="1" applyBorder="1" applyAlignment="1">
      <alignment horizontal="center" vertical="center"/>
    </xf>
    <xf numFmtId="0" fontId="26" fillId="13" borderId="23" xfId="0" applyFont="1" applyFill="1" applyBorder="1" applyAlignment="1">
      <alignment horizontal="center" vertical="center"/>
    </xf>
    <xf numFmtId="49" fontId="13" fillId="3" borderId="26" xfId="0" applyNumberFormat="1" applyFont="1" applyFill="1" applyBorder="1" applyAlignment="1">
      <alignment vertical="center"/>
    </xf>
    <xf numFmtId="0" fontId="2" fillId="3" borderId="27" xfId="0" applyFont="1" applyFill="1" applyBorder="1" applyAlignment="1">
      <alignment vertical="center"/>
    </xf>
    <xf numFmtId="167" fontId="0" fillId="3" borderId="27" xfId="0" applyNumberFormat="1" applyFill="1" applyBorder="1" applyAlignment="1">
      <alignment horizontal="center" vertical="center"/>
    </xf>
    <xf numFmtId="0" fontId="2" fillId="3" borderId="28" xfId="0" applyFont="1" applyFill="1" applyBorder="1" applyAlignment="1">
      <alignment vertical="center"/>
    </xf>
    <xf numFmtId="166" fontId="2" fillId="3" borderId="29" xfId="0" applyNumberFormat="1" applyFont="1" applyFill="1" applyBorder="1" applyAlignment="1">
      <alignment vertical="center"/>
    </xf>
    <xf numFmtId="0" fontId="2" fillId="3" borderId="29" xfId="0" applyFont="1" applyFill="1" applyBorder="1" applyAlignment="1">
      <alignment vertical="center"/>
    </xf>
    <xf numFmtId="166" fontId="21" fillId="3" borderId="29" xfId="0" applyNumberFormat="1" applyFont="1" applyFill="1" applyBorder="1" applyAlignment="1">
      <alignment horizontal="right" vertical="center"/>
    </xf>
    <xf numFmtId="168" fontId="29" fillId="3" borderId="29" xfId="0" applyNumberFormat="1" applyFont="1" applyFill="1" applyBorder="1" applyAlignment="1">
      <alignment horizontal="right" vertical="center"/>
    </xf>
    <xf numFmtId="166" fontId="2" fillId="0" borderId="29" xfId="0" applyNumberFormat="1" applyFont="1" applyBorder="1" applyAlignment="1">
      <alignment vertical="center"/>
    </xf>
    <xf numFmtId="0" fontId="30" fillId="4" borderId="29"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6" borderId="29" xfId="0" applyFont="1" applyFill="1" applyBorder="1" applyAlignment="1">
      <alignment horizontal="center" vertical="center" wrapText="1"/>
    </xf>
    <xf numFmtId="0" fontId="30" fillId="7" borderId="29" xfId="0" applyFont="1" applyFill="1" applyBorder="1" applyAlignment="1">
      <alignment horizontal="center" vertical="center"/>
    </xf>
    <xf numFmtId="0" fontId="31" fillId="8" borderId="29" xfId="0" applyFont="1" applyFill="1" applyBorder="1" applyAlignment="1">
      <alignment horizontal="center" vertical="center" wrapText="1"/>
    </xf>
    <xf numFmtId="0" fontId="31" fillId="10" borderId="29" xfId="0" applyFont="1" applyFill="1" applyBorder="1" applyAlignment="1">
      <alignment horizontal="center" vertical="center" wrapText="1"/>
    </xf>
    <xf numFmtId="0" fontId="31" fillId="11" borderId="29" xfId="0" applyFont="1" applyFill="1" applyBorder="1" applyAlignment="1">
      <alignment horizontal="center" vertical="center"/>
    </xf>
    <xf numFmtId="0" fontId="30" fillId="12" borderId="29" xfId="0" applyFont="1" applyFill="1" applyBorder="1" applyAlignment="1">
      <alignment horizontal="center" vertical="center" wrapText="1"/>
    </xf>
    <xf numFmtId="0" fontId="30" fillId="13" borderId="30" xfId="0" applyFont="1" applyFill="1" applyBorder="1" applyAlignment="1">
      <alignment horizontal="center" vertical="center"/>
    </xf>
    <xf numFmtId="166" fontId="2" fillId="0" borderId="0" xfId="0" applyNumberFormat="1" applyFont="1"/>
    <xf numFmtId="0" fontId="32" fillId="0" borderId="0" xfId="0" applyFont="1"/>
    <xf numFmtId="0" fontId="3" fillId="0" borderId="31" xfId="0" applyFont="1" applyBorder="1"/>
    <xf numFmtId="0" fontId="2" fillId="0" borderId="32" xfId="0" applyFont="1" applyBorder="1"/>
    <xf numFmtId="0" fontId="2" fillId="0" borderId="33" xfId="0" applyFont="1" applyBorder="1"/>
    <xf numFmtId="0" fontId="2" fillId="19" borderId="19" xfId="0" applyFont="1" applyFill="1" applyBorder="1" applyAlignment="1">
      <alignment vertical="center"/>
    </xf>
    <xf numFmtId="166" fontId="0" fillId="19" borderId="19" xfId="0" applyNumberFormat="1" applyFill="1" applyBorder="1" applyAlignment="1">
      <alignment horizontal="right" vertical="center"/>
    </xf>
    <xf numFmtId="0" fontId="2" fillId="19" borderId="19" xfId="0" applyFont="1" applyFill="1" applyBorder="1"/>
    <xf numFmtId="0" fontId="2" fillId="0" borderId="0" xfId="0" applyFont="1" applyAlignment="1">
      <alignment vertical="center"/>
    </xf>
    <xf numFmtId="0" fontId="33" fillId="0" borderId="0" xfId="0" applyFont="1" applyAlignment="1">
      <alignment horizontal="center" vertical="center"/>
    </xf>
    <xf numFmtId="0" fontId="34" fillId="0" borderId="0" xfId="0" applyFont="1" applyAlignment="1">
      <alignment horizontal="center" vertical="center"/>
    </xf>
    <xf numFmtId="0" fontId="2" fillId="0" borderId="35" xfId="0" applyFont="1" applyBorder="1"/>
    <xf numFmtId="0" fontId="0" fillId="0" borderId="32" xfId="0" quotePrefix="1" applyBorder="1"/>
    <xf numFmtId="2" fontId="2" fillId="0" borderId="35" xfId="0" applyNumberFormat="1" applyFont="1" applyBorder="1"/>
    <xf numFmtId="0" fontId="2" fillId="0" borderId="36" xfId="0" applyFont="1" applyBorder="1" applyAlignment="1">
      <alignment vertical="center"/>
    </xf>
    <xf numFmtId="0" fontId="2" fillId="0" borderId="36" xfId="0" applyFont="1" applyBorder="1"/>
    <xf numFmtId="0" fontId="33" fillId="0" borderId="36" xfId="0" applyFont="1" applyBorder="1" applyAlignment="1">
      <alignment horizontal="center" vertical="center"/>
    </xf>
    <xf numFmtId="0" fontId="34" fillId="0" borderId="36" xfId="0" applyFont="1" applyBorder="1" applyAlignment="1">
      <alignment horizontal="center" vertical="center"/>
    </xf>
    <xf numFmtId="0" fontId="33" fillId="0" borderId="37" xfId="0" applyFont="1" applyBorder="1" applyAlignment="1">
      <alignment horizontal="center" vertical="center"/>
    </xf>
    <xf numFmtId="0" fontId="2" fillId="0" borderId="32" xfId="0" applyFont="1" applyBorder="1" applyAlignment="1">
      <alignment vertical="center"/>
    </xf>
    <xf numFmtId="0" fontId="33" fillId="0" borderId="32" xfId="0" applyFont="1" applyBorder="1" applyAlignment="1">
      <alignment horizontal="center" vertical="center"/>
    </xf>
    <xf numFmtId="0" fontId="34" fillId="0" borderId="32" xfId="0" applyFont="1" applyBorder="1" applyAlignment="1">
      <alignment horizontal="center" vertical="center"/>
    </xf>
    <xf numFmtId="2" fontId="2" fillId="0" borderId="32" xfId="0" applyNumberFormat="1" applyFont="1" applyBorder="1"/>
    <xf numFmtId="0" fontId="2" fillId="0" borderId="37" xfId="0" applyFont="1" applyBorder="1"/>
    <xf numFmtId="0" fontId="23" fillId="4" borderId="19" xfId="0" applyFont="1" applyFill="1" applyBorder="1" applyAlignment="1" applyProtection="1">
      <alignment horizontal="center" vertical="center"/>
      <protection locked="0"/>
    </xf>
    <xf numFmtId="0" fontId="23" fillId="5" borderId="19" xfId="0" applyFont="1" applyFill="1" applyBorder="1" applyAlignment="1" applyProtection="1">
      <alignment horizontal="center" vertical="center"/>
      <protection locked="0"/>
    </xf>
    <xf numFmtId="0" fontId="23" fillId="6" borderId="19" xfId="0" applyFont="1" applyFill="1" applyBorder="1" applyAlignment="1" applyProtection="1">
      <alignment horizontal="center" vertical="center"/>
      <protection locked="0"/>
    </xf>
    <xf numFmtId="0" fontId="23" fillId="7" borderId="19" xfId="0" applyFont="1" applyFill="1" applyBorder="1" applyAlignment="1" applyProtection="1">
      <alignment horizontal="center" vertical="center"/>
      <protection locked="0"/>
    </xf>
    <xf numFmtId="0" fontId="24" fillId="8" borderId="19" xfId="0" applyFont="1" applyFill="1" applyBorder="1" applyAlignment="1" applyProtection="1">
      <alignment horizontal="center" vertical="center"/>
      <protection locked="0"/>
    </xf>
    <xf numFmtId="0" fontId="24" fillId="10" borderId="19" xfId="0" applyFont="1" applyFill="1" applyBorder="1" applyAlignment="1" applyProtection="1">
      <alignment horizontal="center" vertical="center"/>
      <protection locked="0"/>
    </xf>
    <xf numFmtId="0" fontId="24" fillId="0" borderId="19" xfId="0" applyFont="1" applyBorder="1" applyAlignment="1" applyProtection="1">
      <alignment horizontal="center" vertical="center"/>
      <protection locked="0"/>
    </xf>
    <xf numFmtId="0" fontId="23" fillId="12" borderId="19" xfId="0" applyFont="1" applyFill="1" applyBorder="1" applyAlignment="1" applyProtection="1">
      <alignment horizontal="center" vertical="center"/>
      <protection locked="0"/>
    </xf>
    <xf numFmtId="0" fontId="23" fillId="13" borderId="21" xfId="0" applyFont="1" applyFill="1" applyBorder="1" applyAlignment="1" applyProtection="1">
      <alignment horizontal="center" vertical="center"/>
      <protection locked="0"/>
    </xf>
    <xf numFmtId="0" fontId="23" fillId="4" borderId="13" xfId="0" applyFont="1" applyFill="1" applyBorder="1" applyAlignment="1" applyProtection="1">
      <alignment horizontal="center" vertical="center"/>
      <protection locked="0"/>
    </xf>
    <xf numFmtId="0" fontId="23" fillId="5" borderId="13" xfId="0" applyFont="1" applyFill="1" applyBorder="1" applyAlignment="1" applyProtection="1">
      <alignment horizontal="center" vertical="center"/>
      <protection locked="0"/>
    </xf>
    <xf numFmtId="0" fontId="23" fillId="6" borderId="13" xfId="0" applyFont="1" applyFill="1" applyBorder="1" applyAlignment="1" applyProtection="1">
      <alignment horizontal="center" vertical="center"/>
      <protection locked="0"/>
    </xf>
    <xf numFmtId="0" fontId="23" fillId="7" borderId="13" xfId="0" applyFont="1" applyFill="1" applyBorder="1" applyAlignment="1" applyProtection="1">
      <alignment horizontal="center" vertical="center"/>
      <protection locked="0"/>
    </xf>
    <xf numFmtId="0" fontId="24" fillId="8" borderId="13" xfId="0" applyFont="1" applyFill="1" applyBorder="1" applyAlignment="1" applyProtection="1">
      <alignment horizontal="center" vertical="center"/>
      <protection locked="0"/>
    </xf>
    <xf numFmtId="0" fontId="24" fillId="10" borderId="13" xfId="0" applyFont="1" applyFill="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3" fillId="12" borderId="13" xfId="0" applyFont="1" applyFill="1" applyBorder="1" applyAlignment="1" applyProtection="1">
      <alignment horizontal="center" vertical="center"/>
      <protection locked="0"/>
    </xf>
    <xf numFmtId="0" fontId="23" fillId="13" borderId="23" xfId="0" applyFont="1" applyFill="1" applyBorder="1" applyAlignment="1" applyProtection="1">
      <alignment horizontal="center" vertical="center"/>
      <protection locked="0"/>
    </xf>
    <xf numFmtId="49" fontId="13" fillId="3" borderId="15" xfId="0" applyNumberFormat="1" applyFont="1" applyFill="1" applyBorder="1" applyAlignment="1">
      <alignment horizontal="center" vertical="center" wrapText="1"/>
    </xf>
    <xf numFmtId="0" fontId="5" fillId="0" borderId="0" xfId="0" applyFont="1" applyAlignment="1" applyProtection="1">
      <alignment vertical="top"/>
      <protection locked="0"/>
    </xf>
    <xf numFmtId="49" fontId="36" fillId="0" borderId="0" xfId="0" applyNumberFormat="1" applyFont="1" applyAlignment="1">
      <alignment horizontal="right"/>
    </xf>
    <xf numFmtId="49" fontId="37" fillId="0" borderId="0" xfId="0" applyNumberFormat="1" applyFont="1"/>
    <xf numFmtId="49" fontId="38" fillId="0" borderId="0" xfId="0" applyNumberFormat="1" applyFont="1"/>
    <xf numFmtId="49" fontId="12" fillId="0" borderId="0" xfId="0" applyNumberFormat="1" applyFont="1" applyAlignment="1">
      <alignment vertical="center"/>
    </xf>
    <xf numFmtId="0" fontId="37" fillId="0" borderId="0" xfId="0" applyFont="1"/>
    <xf numFmtId="0" fontId="2" fillId="3" borderId="13" xfId="0" applyFont="1" applyFill="1" applyBorder="1" applyAlignment="1">
      <alignment vertical="center" wrapText="1"/>
    </xf>
    <xf numFmtId="0" fontId="19" fillId="0" borderId="13" xfId="0" applyFont="1" applyBorder="1" applyAlignment="1">
      <alignment horizontal="center"/>
    </xf>
    <xf numFmtId="166" fontId="21" fillId="0" borderId="13" xfId="0" applyNumberFormat="1" applyFont="1" applyBorder="1" applyAlignment="1">
      <alignment horizontal="right"/>
    </xf>
    <xf numFmtId="0" fontId="20" fillId="0" borderId="13" xfId="0" applyFont="1" applyBorder="1" applyAlignment="1">
      <alignment horizontal="center"/>
    </xf>
    <xf numFmtId="0" fontId="2" fillId="0" borderId="15" xfId="0" applyFont="1" applyBorder="1"/>
    <xf numFmtId="166" fontId="2" fillId="0" borderId="15" xfId="0" applyNumberFormat="1" applyFont="1" applyBorder="1"/>
    <xf numFmtId="0" fontId="2" fillId="0" borderId="5" xfId="0" applyFont="1" applyBorder="1"/>
    <xf numFmtId="49" fontId="25" fillId="0" borderId="3" xfId="0" applyNumberFormat="1" applyFont="1" applyBorder="1"/>
    <xf numFmtId="0" fontId="19" fillId="0" borderId="15" xfId="0" applyFont="1" applyBorder="1" applyAlignment="1">
      <alignment horizontal="center"/>
    </xf>
    <xf numFmtId="166" fontId="21" fillId="0" borderId="15" xfId="0" applyNumberFormat="1" applyFont="1" applyBorder="1" applyAlignment="1">
      <alignment horizontal="right"/>
    </xf>
    <xf numFmtId="166" fontId="22" fillId="0" borderId="15" xfId="0" applyNumberFormat="1" applyFont="1" applyBorder="1" applyAlignment="1">
      <alignment horizontal="right"/>
    </xf>
    <xf numFmtId="0" fontId="2" fillId="0" borderId="29" xfId="0" applyFont="1" applyBorder="1"/>
    <xf numFmtId="0" fontId="17" fillId="21" borderId="18" xfId="0" applyFont="1" applyFill="1" applyBorder="1"/>
    <xf numFmtId="0" fontId="26" fillId="21" borderId="13" xfId="0" applyFont="1" applyFill="1" applyBorder="1" applyAlignment="1">
      <alignment horizontal="center" vertical="center"/>
    </xf>
    <xf numFmtId="0" fontId="40" fillId="20" borderId="39" xfId="1" applyFont="1" applyFill="1" applyBorder="1" applyAlignment="1">
      <alignment horizontal="center" vertical="top" wrapText="1"/>
    </xf>
    <xf numFmtId="49" fontId="15" fillId="4" borderId="13"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49" fontId="15" fillId="6" borderId="13" xfId="0" applyNumberFormat="1" applyFont="1" applyFill="1" applyBorder="1" applyAlignment="1">
      <alignment horizontal="center" vertical="top" wrapText="1"/>
    </xf>
    <xf numFmtId="49" fontId="16" fillId="8" borderId="13" xfId="0" applyNumberFormat="1" applyFont="1" applyFill="1" applyBorder="1" applyAlignment="1">
      <alignment horizontal="center" vertical="top" wrapText="1"/>
    </xf>
    <xf numFmtId="49" fontId="16" fillId="10" borderId="13" xfId="0" applyNumberFormat="1" applyFont="1" applyFill="1" applyBorder="1" applyAlignment="1">
      <alignment horizontal="center" vertical="top" wrapText="1"/>
    </xf>
    <xf numFmtId="49" fontId="16" fillId="11" borderId="13" xfId="0" applyNumberFormat="1" applyFont="1" applyFill="1" applyBorder="1" applyAlignment="1">
      <alignment horizontal="center" vertical="top" wrapText="1"/>
    </xf>
    <xf numFmtId="49" fontId="15" fillId="12" borderId="13" xfId="0" applyNumberFormat="1" applyFont="1" applyFill="1" applyBorder="1" applyAlignment="1">
      <alignment horizontal="center" vertical="top" wrapText="1"/>
    </xf>
    <xf numFmtId="49" fontId="15" fillId="13" borderId="13" xfId="0" applyNumberFormat="1" applyFont="1" applyFill="1" applyBorder="1" applyAlignment="1">
      <alignment horizontal="center" vertical="top" wrapText="1"/>
    </xf>
    <xf numFmtId="0" fontId="44" fillId="21" borderId="19" xfId="0" applyFont="1" applyFill="1" applyBorder="1" applyAlignment="1" applyProtection="1">
      <alignment horizontal="center" vertical="center"/>
      <protection locked="0"/>
    </xf>
    <xf numFmtId="0" fontId="44" fillId="21" borderId="13" xfId="0" applyFont="1" applyFill="1" applyBorder="1" applyAlignment="1" applyProtection="1">
      <alignment horizontal="center" vertical="center"/>
      <protection locked="0"/>
    </xf>
    <xf numFmtId="0" fontId="19" fillId="22" borderId="22" xfId="0" applyFont="1" applyFill="1" applyBorder="1" applyAlignment="1">
      <alignment horizontal="center"/>
    </xf>
    <xf numFmtId="49" fontId="19" fillId="22" borderId="13" xfId="0" applyNumberFormat="1" applyFont="1" applyFill="1" applyBorder="1" applyAlignment="1">
      <alignment horizontal="center"/>
    </xf>
    <xf numFmtId="0" fontId="19" fillId="22" borderId="13" xfId="0" applyFont="1" applyFill="1" applyBorder="1" applyAlignment="1">
      <alignment horizontal="center"/>
    </xf>
    <xf numFmtId="0" fontId="20" fillId="22" borderId="13" xfId="0" applyFont="1" applyFill="1" applyBorder="1"/>
    <xf numFmtId="0" fontId="2" fillId="22" borderId="13" xfId="0" applyFont="1" applyFill="1" applyBorder="1"/>
    <xf numFmtId="166" fontId="21" fillId="22" borderId="13" xfId="0" applyNumberFormat="1" applyFont="1" applyFill="1" applyBorder="1" applyAlignment="1">
      <alignment horizontal="right"/>
    </xf>
    <xf numFmtId="0" fontId="19" fillId="23" borderId="22" xfId="0" applyFont="1" applyFill="1" applyBorder="1" applyAlignment="1">
      <alignment horizontal="center"/>
    </xf>
    <xf numFmtId="49" fontId="19" fillId="23" borderId="13" xfId="0" applyNumberFormat="1" applyFont="1" applyFill="1" applyBorder="1" applyAlignment="1">
      <alignment horizontal="center"/>
    </xf>
    <xf numFmtId="0" fontId="20" fillId="23" borderId="13" xfId="0" applyFont="1" applyFill="1" applyBorder="1"/>
    <xf numFmtId="167" fontId="19" fillId="23" borderId="13" xfId="0" applyNumberFormat="1" applyFont="1" applyFill="1" applyBorder="1" applyAlignment="1">
      <alignment horizontal="center"/>
    </xf>
    <xf numFmtId="0" fontId="19" fillId="23" borderId="13" xfId="0" applyFont="1" applyFill="1" applyBorder="1" applyAlignment="1">
      <alignment horizontal="center"/>
    </xf>
    <xf numFmtId="166" fontId="20" fillId="23" borderId="13" xfId="0" applyNumberFormat="1" applyFont="1" applyFill="1" applyBorder="1"/>
    <xf numFmtId="0" fontId="2" fillId="23" borderId="13" xfId="0" applyFont="1" applyFill="1" applyBorder="1"/>
    <xf numFmtId="166" fontId="21" fillId="23" borderId="13" xfId="0" applyNumberFormat="1" applyFont="1" applyFill="1" applyBorder="1" applyAlignment="1">
      <alignment horizontal="right"/>
    </xf>
    <xf numFmtId="0" fontId="19" fillId="0" borderId="18" xfId="0" applyFont="1" applyBorder="1" applyAlignment="1">
      <alignment horizontal="center"/>
    </xf>
    <xf numFmtId="167" fontId="19" fillId="0" borderId="18" xfId="0" applyNumberFormat="1" applyFont="1" applyBorder="1" applyAlignment="1">
      <alignment horizontal="center"/>
    </xf>
    <xf numFmtId="166" fontId="20" fillId="0" borderId="18" xfId="0" applyNumberFormat="1" applyFont="1" applyBorder="1"/>
    <xf numFmtId="0" fontId="2" fillId="0" borderId="18" xfId="0" applyFont="1" applyBorder="1"/>
    <xf numFmtId="166" fontId="21" fillId="0" borderId="18" xfId="0" applyNumberFormat="1" applyFont="1" applyBorder="1" applyAlignment="1">
      <alignment horizontal="right"/>
    </xf>
    <xf numFmtId="0" fontId="37" fillId="0" borderId="34" xfId="0" applyFont="1" applyBorder="1"/>
    <xf numFmtId="0" fontId="19" fillId="25" borderId="22" xfId="0" applyFont="1" applyFill="1" applyBorder="1" applyAlignment="1">
      <alignment horizontal="center"/>
    </xf>
    <xf numFmtId="49" fontId="19" fillId="25" borderId="13" xfId="0" applyNumberFormat="1" applyFont="1" applyFill="1" applyBorder="1" applyAlignment="1">
      <alignment horizontal="center"/>
    </xf>
    <xf numFmtId="0" fontId="19" fillId="25" borderId="18" xfId="0" applyFont="1" applyFill="1" applyBorder="1" applyAlignment="1">
      <alignment horizontal="center"/>
    </xf>
    <xf numFmtId="167" fontId="19" fillId="25" borderId="18" xfId="0" applyNumberFormat="1" applyFont="1" applyFill="1" applyBorder="1" applyAlignment="1">
      <alignment horizontal="center"/>
    </xf>
    <xf numFmtId="166" fontId="20" fillId="25" borderId="18" xfId="0" applyNumberFormat="1" applyFont="1" applyFill="1" applyBorder="1"/>
    <xf numFmtId="0" fontId="2" fillId="25" borderId="18" xfId="0" applyFont="1" applyFill="1" applyBorder="1"/>
    <xf numFmtId="166" fontId="21" fillId="25" borderId="18" xfId="0" applyNumberFormat="1" applyFont="1" applyFill="1" applyBorder="1" applyAlignment="1">
      <alignment horizontal="right"/>
    </xf>
    <xf numFmtId="49" fontId="28" fillId="3" borderId="26" xfId="0" applyNumberFormat="1" applyFont="1" applyFill="1" applyBorder="1" applyAlignment="1">
      <alignment vertical="center"/>
    </xf>
    <xf numFmtId="0" fontId="19" fillId="24" borderId="41" xfId="0" applyFont="1" applyFill="1" applyBorder="1" applyAlignment="1">
      <alignment horizontal="center"/>
    </xf>
    <xf numFmtId="49" fontId="19" fillId="24" borderId="15" xfId="0" applyNumberFormat="1" applyFont="1" applyFill="1" applyBorder="1" applyAlignment="1">
      <alignment horizontal="center"/>
    </xf>
    <xf numFmtId="0" fontId="23" fillId="6" borderId="15" xfId="0" applyFont="1" applyFill="1" applyBorder="1" applyAlignment="1" applyProtection="1">
      <alignment horizontal="center" vertical="center"/>
      <protection locked="0"/>
    </xf>
    <xf numFmtId="0" fontId="19" fillId="25" borderId="44" xfId="0" applyFont="1" applyFill="1" applyBorder="1" applyAlignment="1">
      <alignment horizontal="center"/>
    </xf>
    <xf numFmtId="49" fontId="19" fillId="25" borderId="44" xfId="0" applyNumberFormat="1" applyFont="1" applyFill="1" applyBorder="1" applyAlignment="1">
      <alignment horizontal="center"/>
    </xf>
    <xf numFmtId="0" fontId="19" fillId="24" borderId="15" xfId="0" applyFont="1" applyFill="1" applyBorder="1" applyAlignment="1">
      <alignment horizontal="center"/>
    </xf>
    <xf numFmtId="167" fontId="19" fillId="24" borderId="15" xfId="0" applyNumberFormat="1" applyFont="1" applyFill="1" applyBorder="1" applyAlignment="1">
      <alignment horizontal="center"/>
    </xf>
    <xf numFmtId="167" fontId="19" fillId="25" borderId="44" xfId="0" applyNumberFormat="1" applyFont="1" applyFill="1" applyBorder="1" applyAlignment="1">
      <alignment horizontal="center"/>
    </xf>
    <xf numFmtId="166" fontId="20" fillId="24" borderId="15" xfId="0" applyNumberFormat="1" applyFont="1" applyFill="1" applyBorder="1"/>
    <xf numFmtId="166" fontId="20" fillId="25" borderId="44" xfId="0" applyNumberFormat="1" applyFont="1" applyFill="1" applyBorder="1"/>
    <xf numFmtId="0" fontId="2" fillId="24" borderId="15" xfId="0" applyFont="1" applyFill="1" applyBorder="1"/>
    <xf numFmtId="0" fontId="2" fillId="25" borderId="44" xfId="0" applyFont="1" applyFill="1" applyBorder="1"/>
    <xf numFmtId="166" fontId="21" fillId="24" borderId="15" xfId="0" applyNumberFormat="1" applyFont="1" applyFill="1" applyBorder="1" applyAlignment="1">
      <alignment horizontal="right"/>
    </xf>
    <xf numFmtId="166" fontId="21" fillId="25" borderId="44" xfId="0" applyNumberFormat="1" applyFont="1" applyFill="1" applyBorder="1" applyAlignment="1">
      <alignment horizontal="right"/>
    </xf>
    <xf numFmtId="166" fontId="2" fillId="0" borderId="3" xfId="0" applyNumberFormat="1" applyFont="1" applyBorder="1"/>
    <xf numFmtId="0" fontId="19" fillId="25" borderId="48" xfId="0" applyFont="1" applyFill="1" applyBorder="1" applyAlignment="1">
      <alignment horizontal="center"/>
    </xf>
    <xf numFmtId="0" fontId="2" fillId="0" borderId="49" xfId="0" applyFont="1" applyBorder="1"/>
    <xf numFmtId="0" fontId="0" fillId="0" borderId="50" xfId="0" applyBorder="1"/>
    <xf numFmtId="0" fontId="0" fillId="0" borderId="25" xfId="0" applyBorder="1"/>
    <xf numFmtId="0" fontId="19" fillId="0" borderId="22" xfId="0" applyFont="1" applyBorder="1" applyAlignment="1">
      <alignment horizontal="center"/>
    </xf>
    <xf numFmtId="49" fontId="19" fillId="0" borderId="13" xfId="0" applyNumberFormat="1" applyFont="1" applyBorder="1" applyAlignment="1">
      <alignment horizontal="center"/>
    </xf>
    <xf numFmtId="0" fontId="19" fillId="25" borderId="42" xfId="0" applyFont="1" applyFill="1" applyBorder="1" applyAlignment="1">
      <alignment horizontal="center"/>
    </xf>
    <xf numFmtId="49" fontId="19" fillId="25" borderId="18" xfId="0" applyNumberFormat="1" applyFont="1" applyFill="1" applyBorder="1" applyAlignment="1">
      <alignment horizontal="center"/>
    </xf>
    <xf numFmtId="0" fontId="3" fillId="0" borderId="0" xfId="0" applyFont="1"/>
    <xf numFmtId="0" fontId="9" fillId="0" borderId="0" xfId="0" applyFont="1" applyAlignment="1">
      <alignment horizontal="right" vertical="center"/>
    </xf>
    <xf numFmtId="49" fontId="2" fillId="0" borderId="11" xfId="0" applyNumberFormat="1" applyFont="1" applyBorder="1" applyAlignment="1">
      <alignment vertical="center"/>
    </xf>
    <xf numFmtId="49" fontId="4" fillId="0" borderId="4" xfId="0" applyNumberFormat="1" applyFont="1" applyBorder="1" applyAlignment="1">
      <alignment horizontal="right" vertical="center"/>
    </xf>
    <xf numFmtId="0" fontId="17" fillId="26" borderId="18" xfId="0" applyFont="1" applyFill="1" applyBorder="1"/>
    <xf numFmtId="0" fontId="23" fillId="26" borderId="19" xfId="0" applyFont="1" applyFill="1" applyBorder="1" applyAlignment="1" applyProtection="1">
      <alignment horizontal="center" vertical="center"/>
      <protection locked="0"/>
    </xf>
    <xf numFmtId="0" fontId="23" fillId="26" borderId="13" xfId="0" applyFont="1" applyFill="1" applyBorder="1" applyAlignment="1" applyProtection="1">
      <alignment horizontal="center" vertical="center"/>
      <protection locked="0"/>
    </xf>
    <xf numFmtId="0" fontId="26" fillId="26" borderId="13" xfId="0" applyFont="1" applyFill="1" applyBorder="1" applyAlignment="1">
      <alignment horizontal="center" vertical="center"/>
    </xf>
    <xf numFmtId="49" fontId="15" fillId="7" borderId="13" xfId="0" applyNumberFormat="1" applyFont="1" applyFill="1" applyBorder="1" applyAlignment="1">
      <alignment horizontal="center" vertical="top" wrapText="1"/>
    </xf>
    <xf numFmtId="0" fontId="17" fillId="29" borderId="18" xfId="0" applyFont="1" applyFill="1" applyBorder="1"/>
    <xf numFmtId="0" fontId="23" fillId="29" borderId="19" xfId="0" applyFont="1" applyFill="1" applyBorder="1" applyAlignment="1" applyProtection="1">
      <alignment horizontal="center" vertical="center"/>
      <protection locked="0"/>
    </xf>
    <xf numFmtId="0" fontId="23" fillId="29" borderId="13" xfId="0" applyFont="1" applyFill="1" applyBorder="1" applyAlignment="1" applyProtection="1">
      <alignment horizontal="center" vertical="center"/>
      <protection locked="0"/>
    </xf>
    <xf numFmtId="0" fontId="23" fillId="29" borderId="15" xfId="0" applyFont="1" applyFill="1" applyBorder="1" applyAlignment="1" applyProtection="1">
      <alignment horizontal="center" vertical="center"/>
      <protection locked="0"/>
    </xf>
    <xf numFmtId="0" fontId="26" fillId="29" borderId="13" xfId="0" applyFont="1" applyFill="1" applyBorder="1" applyAlignment="1">
      <alignment horizontal="center" vertical="center"/>
    </xf>
    <xf numFmtId="0" fontId="30" fillId="28" borderId="29" xfId="0" applyFont="1" applyFill="1" applyBorder="1" applyAlignment="1">
      <alignment horizontal="center" vertical="center"/>
    </xf>
    <xf numFmtId="49" fontId="15" fillId="29" borderId="13" xfId="0" applyNumberFormat="1" applyFont="1" applyFill="1" applyBorder="1" applyAlignment="1">
      <alignment horizontal="center" vertical="top" wrapText="1"/>
    </xf>
    <xf numFmtId="49" fontId="15" fillId="9" borderId="52" xfId="0" applyNumberFormat="1" applyFont="1" applyFill="1" applyBorder="1" applyAlignment="1">
      <alignment horizontal="center" vertical="top" wrapText="1"/>
    </xf>
    <xf numFmtId="0" fontId="30" fillId="9" borderId="51" xfId="0" applyFont="1" applyFill="1" applyBorder="1" applyAlignment="1">
      <alignment horizontal="center" vertical="center" wrapText="1"/>
    </xf>
    <xf numFmtId="49" fontId="15" fillId="30" borderId="1" xfId="0" applyNumberFormat="1" applyFont="1" applyFill="1" applyBorder="1" applyAlignment="1">
      <alignment horizontal="center" vertical="top" wrapText="1"/>
    </xf>
    <xf numFmtId="0" fontId="17" fillId="30" borderId="6" xfId="0" applyFont="1" applyFill="1" applyBorder="1"/>
    <xf numFmtId="0" fontId="23" fillId="30" borderId="20" xfId="0" applyFont="1" applyFill="1" applyBorder="1" applyAlignment="1" applyProtection="1">
      <alignment horizontal="center" vertical="center"/>
      <protection locked="0"/>
    </xf>
    <xf numFmtId="0" fontId="23" fillId="30" borderId="1" xfId="0" applyFont="1" applyFill="1" applyBorder="1" applyAlignment="1" applyProtection="1">
      <alignment horizontal="center" vertical="center"/>
      <protection locked="0"/>
    </xf>
    <xf numFmtId="0" fontId="26" fillId="30" borderId="1" xfId="0" applyFont="1" applyFill="1" applyBorder="1" applyAlignment="1">
      <alignment horizontal="center" vertical="center"/>
    </xf>
    <xf numFmtId="0" fontId="30" fillId="30" borderId="38" xfId="0" applyFont="1" applyFill="1" applyBorder="1" applyAlignment="1">
      <alignment horizontal="center" vertical="center" wrapText="1"/>
    </xf>
    <xf numFmtId="0" fontId="30" fillId="27" borderId="29" xfId="0" applyFont="1" applyFill="1" applyBorder="1" applyAlignment="1">
      <alignment horizontal="center" vertical="center" wrapText="1"/>
    </xf>
    <xf numFmtId="49" fontId="15" fillId="27" borderId="13" xfId="0" applyNumberFormat="1" applyFont="1" applyFill="1" applyBorder="1" applyAlignment="1">
      <alignment horizontal="center" vertical="top" wrapText="1"/>
    </xf>
    <xf numFmtId="0" fontId="19" fillId="24" borderId="55" xfId="0" applyFont="1" applyFill="1" applyBorder="1" applyAlignment="1">
      <alignment horizontal="center"/>
    </xf>
    <xf numFmtId="167" fontId="19" fillId="24" borderId="55" xfId="0" applyNumberFormat="1" applyFont="1" applyFill="1" applyBorder="1" applyAlignment="1">
      <alignment horizontal="center"/>
    </xf>
    <xf numFmtId="166" fontId="20" fillId="24" borderId="55" xfId="0" applyNumberFormat="1" applyFont="1" applyFill="1" applyBorder="1"/>
    <xf numFmtId="0" fontId="2" fillId="24" borderId="55" xfId="0" applyFont="1" applyFill="1" applyBorder="1"/>
    <xf numFmtId="166" fontId="21" fillId="24" borderId="55" xfId="0" applyNumberFormat="1" applyFont="1" applyFill="1" applyBorder="1" applyAlignment="1">
      <alignment horizontal="right"/>
    </xf>
    <xf numFmtId="0" fontId="19" fillId="31" borderId="22" xfId="0" applyFont="1" applyFill="1" applyBorder="1" applyAlignment="1">
      <alignment horizontal="center"/>
    </xf>
    <xf numFmtId="49" fontId="19" fillId="31" borderId="13" xfId="0" applyNumberFormat="1" applyFont="1" applyFill="1" applyBorder="1" applyAlignment="1">
      <alignment horizontal="center"/>
    </xf>
    <xf numFmtId="0" fontId="23" fillId="4" borderId="15" xfId="0" applyFont="1" applyFill="1" applyBorder="1" applyAlignment="1" applyProtection="1">
      <alignment horizontal="center" vertical="center"/>
      <protection locked="0"/>
    </xf>
    <xf numFmtId="0" fontId="23" fillId="5" borderId="15" xfId="0" applyFont="1" applyFill="1" applyBorder="1" applyAlignment="1" applyProtection="1">
      <alignment horizontal="center" vertical="center"/>
      <protection locked="0"/>
    </xf>
    <xf numFmtId="0" fontId="23" fillId="7" borderId="15" xfId="0" applyFont="1" applyFill="1" applyBorder="1" applyAlignment="1" applyProtection="1">
      <alignment horizontal="center" vertical="center"/>
      <protection locked="0"/>
    </xf>
    <xf numFmtId="0" fontId="23" fillId="26" borderId="15" xfId="0" applyFont="1" applyFill="1" applyBorder="1" applyAlignment="1" applyProtection="1">
      <alignment horizontal="center" vertical="center"/>
      <protection locked="0"/>
    </xf>
    <xf numFmtId="0" fontId="24" fillId="8" borderId="15" xfId="0" applyFont="1" applyFill="1" applyBorder="1" applyAlignment="1" applyProtection="1">
      <alignment horizontal="center" vertical="center"/>
      <protection locked="0"/>
    </xf>
    <xf numFmtId="0" fontId="23" fillId="12" borderId="15" xfId="0" applyFont="1" applyFill="1" applyBorder="1" applyAlignment="1" applyProtection="1">
      <alignment horizontal="center" vertical="center"/>
      <protection locked="0"/>
    </xf>
    <xf numFmtId="0" fontId="23" fillId="30" borderId="24" xfId="0" applyFont="1" applyFill="1" applyBorder="1" applyAlignment="1" applyProtection="1">
      <alignment horizontal="center" vertical="center"/>
      <protection locked="0"/>
    </xf>
    <xf numFmtId="0" fontId="24" fillId="10" borderId="15" xfId="0" applyFont="1" applyFill="1" applyBorder="1" applyAlignment="1" applyProtection="1">
      <alignment horizontal="center" vertical="center"/>
      <protection locked="0"/>
    </xf>
    <xf numFmtId="0" fontId="24" fillId="0" borderId="15" xfId="0" applyFont="1" applyBorder="1" applyAlignment="1" applyProtection="1">
      <alignment horizontal="center" vertical="center"/>
      <protection locked="0"/>
    </xf>
    <xf numFmtId="0" fontId="23" fillId="13" borderId="57" xfId="0" applyFont="1" applyFill="1" applyBorder="1" applyAlignment="1" applyProtection="1">
      <alignment horizontal="center" vertical="center"/>
      <protection locked="0"/>
    </xf>
    <xf numFmtId="0" fontId="19" fillId="32" borderId="22" xfId="0" applyFont="1" applyFill="1" applyBorder="1" applyAlignment="1">
      <alignment horizontal="center"/>
    </xf>
    <xf numFmtId="49" fontId="19" fillId="32" borderId="13" xfId="0" applyNumberFormat="1" applyFont="1" applyFill="1" applyBorder="1" applyAlignment="1">
      <alignment horizontal="center"/>
    </xf>
    <xf numFmtId="0" fontId="20" fillId="32" borderId="13" xfId="0" applyFont="1" applyFill="1" applyBorder="1"/>
    <xf numFmtId="167" fontId="20" fillId="32" borderId="13" xfId="0" applyNumberFormat="1" applyFont="1" applyFill="1" applyBorder="1"/>
    <xf numFmtId="0" fontId="19" fillId="32" borderId="13" xfId="0" applyFont="1" applyFill="1" applyBorder="1" applyAlignment="1">
      <alignment horizontal="center"/>
    </xf>
    <xf numFmtId="166" fontId="20" fillId="32" borderId="13" xfId="0" applyNumberFormat="1" applyFont="1" applyFill="1" applyBorder="1"/>
    <xf numFmtId="0" fontId="2" fillId="32" borderId="13" xfId="0" applyFont="1" applyFill="1" applyBorder="1"/>
    <xf numFmtId="166" fontId="21" fillId="32" borderId="13" xfId="0" applyNumberFormat="1" applyFont="1" applyFill="1" applyBorder="1" applyAlignment="1">
      <alignment horizontal="right"/>
    </xf>
    <xf numFmtId="0" fontId="19" fillId="33" borderId="48" xfId="0" applyFont="1" applyFill="1" applyBorder="1" applyAlignment="1">
      <alignment horizontal="center"/>
    </xf>
    <xf numFmtId="49" fontId="19" fillId="33" borderId="44" xfId="0" applyNumberFormat="1" applyFont="1" applyFill="1" applyBorder="1" applyAlignment="1">
      <alignment horizontal="center"/>
    </xf>
    <xf numFmtId="0" fontId="19" fillId="33" borderId="44" xfId="0" applyFont="1" applyFill="1" applyBorder="1" applyAlignment="1">
      <alignment horizontal="center"/>
    </xf>
    <xf numFmtId="167" fontId="19" fillId="33" borderId="44" xfId="0" applyNumberFormat="1" applyFont="1" applyFill="1" applyBorder="1" applyAlignment="1">
      <alignment horizontal="center"/>
    </xf>
    <xf numFmtId="166" fontId="20" fillId="33" borderId="44" xfId="0" applyNumberFormat="1" applyFont="1" applyFill="1" applyBorder="1"/>
    <xf numFmtId="0" fontId="2" fillId="33" borderId="44" xfId="0" applyFont="1" applyFill="1" applyBorder="1"/>
    <xf numFmtId="166" fontId="21" fillId="33" borderId="44" xfId="0" applyNumberFormat="1" applyFont="1" applyFill="1" applyBorder="1" applyAlignment="1">
      <alignment horizontal="right"/>
    </xf>
    <xf numFmtId="0" fontId="19" fillId="34" borderId="48" xfId="0" applyFont="1" applyFill="1" applyBorder="1" applyAlignment="1">
      <alignment horizontal="center"/>
    </xf>
    <xf numFmtId="49" fontId="19" fillId="34" borderId="44" xfId="0" applyNumberFormat="1" applyFont="1" applyFill="1" applyBorder="1" applyAlignment="1">
      <alignment horizontal="center"/>
    </xf>
    <xf numFmtId="0" fontId="19" fillId="34" borderId="44" xfId="0" applyFont="1" applyFill="1" applyBorder="1" applyAlignment="1">
      <alignment horizontal="center"/>
    </xf>
    <xf numFmtId="167" fontId="19" fillId="34" borderId="44" xfId="0" applyNumberFormat="1" applyFont="1" applyFill="1" applyBorder="1" applyAlignment="1">
      <alignment horizontal="center"/>
    </xf>
    <xf numFmtId="166" fontId="20" fillId="34" borderId="44" xfId="0" applyNumberFormat="1" applyFont="1" applyFill="1" applyBorder="1"/>
    <xf numFmtId="0" fontId="2" fillId="34" borderId="44" xfId="0" applyFont="1" applyFill="1" applyBorder="1"/>
    <xf numFmtId="166" fontId="21" fillId="34" borderId="44" xfId="0" applyNumberFormat="1" applyFont="1" applyFill="1" applyBorder="1" applyAlignment="1">
      <alignment horizontal="right"/>
    </xf>
    <xf numFmtId="0" fontId="19" fillId="35" borderId="48" xfId="0" applyFont="1" applyFill="1" applyBorder="1" applyAlignment="1">
      <alignment horizontal="center"/>
    </xf>
    <xf numFmtId="49" fontId="19" fillId="35" borderId="44" xfId="0" applyNumberFormat="1" applyFont="1" applyFill="1" applyBorder="1" applyAlignment="1">
      <alignment horizontal="center"/>
    </xf>
    <xf numFmtId="0" fontId="19" fillId="35" borderId="44" xfId="0" applyFont="1" applyFill="1" applyBorder="1" applyAlignment="1">
      <alignment horizontal="center"/>
    </xf>
    <xf numFmtId="167" fontId="19" fillId="35" borderId="44" xfId="0" applyNumberFormat="1" applyFont="1" applyFill="1" applyBorder="1" applyAlignment="1">
      <alignment horizontal="center"/>
    </xf>
    <xf numFmtId="166" fontId="20" fillId="35" borderId="44" xfId="0" applyNumberFormat="1" applyFont="1" applyFill="1" applyBorder="1"/>
    <xf numFmtId="0" fontId="2" fillId="35" borderId="44" xfId="0" applyFont="1" applyFill="1" applyBorder="1"/>
    <xf numFmtId="166" fontId="21" fillId="35" borderId="44" xfId="0" applyNumberFormat="1" applyFont="1" applyFill="1" applyBorder="1" applyAlignment="1">
      <alignment horizontal="right"/>
    </xf>
    <xf numFmtId="0" fontId="17" fillId="0" borderId="32" xfId="0" applyFont="1" applyBorder="1"/>
    <xf numFmtId="0" fontId="18" fillId="9" borderId="53" xfId="0" applyFont="1" applyFill="1" applyBorder="1" applyAlignment="1">
      <alignment horizontal="center"/>
    </xf>
    <xf numFmtId="0" fontId="23" fillId="9" borderId="54" xfId="0" applyFont="1" applyFill="1" applyBorder="1" applyAlignment="1" applyProtection="1">
      <alignment horizontal="center" vertical="center"/>
      <protection locked="0"/>
    </xf>
    <xf numFmtId="0" fontId="23" fillId="9" borderId="56" xfId="0" applyFont="1" applyFill="1" applyBorder="1" applyAlignment="1" applyProtection="1">
      <alignment horizontal="center" vertical="center"/>
      <protection locked="0"/>
    </xf>
    <xf numFmtId="0" fontId="23" fillId="9" borderId="52" xfId="0" applyFont="1" applyFill="1" applyBorder="1" applyAlignment="1" applyProtection="1">
      <alignment horizontal="center" vertical="center"/>
      <protection locked="0"/>
    </xf>
    <xf numFmtId="0" fontId="27" fillId="9" borderId="52" xfId="0" applyFont="1" applyFill="1" applyBorder="1" applyAlignment="1">
      <alignment horizontal="center" vertical="center"/>
    </xf>
    <xf numFmtId="0" fontId="18" fillId="9" borderId="53" xfId="0" applyFont="1" applyFill="1" applyBorder="1"/>
    <xf numFmtId="0" fontId="23" fillId="4" borderId="19" xfId="0" applyFont="1" applyFill="1" applyBorder="1" applyAlignment="1">
      <alignment horizontal="center" vertical="center"/>
    </xf>
    <xf numFmtId="0" fontId="23" fillId="5" borderId="19" xfId="0" applyFont="1" applyFill="1" applyBorder="1" applyAlignment="1">
      <alignment horizontal="center" vertical="center"/>
    </xf>
    <xf numFmtId="0" fontId="23" fillId="6" borderId="19" xfId="0" applyFont="1" applyFill="1" applyBorder="1" applyAlignment="1">
      <alignment horizontal="center" vertical="center"/>
    </xf>
    <xf numFmtId="0" fontId="23" fillId="29" borderId="19" xfId="0" applyFont="1" applyFill="1" applyBorder="1" applyAlignment="1">
      <alignment horizontal="center" vertical="center"/>
    </xf>
    <xf numFmtId="0" fontId="23" fillId="7" borderId="19" xfId="0" applyFont="1" applyFill="1" applyBorder="1" applyAlignment="1">
      <alignment horizontal="center" vertical="center"/>
    </xf>
    <xf numFmtId="0" fontId="23" fillId="26" borderId="19" xfId="0" applyFont="1" applyFill="1" applyBorder="1" applyAlignment="1">
      <alignment horizontal="center" vertical="center"/>
    </xf>
    <xf numFmtId="0" fontId="24" fillId="8" borderId="19" xfId="0" applyFont="1" applyFill="1" applyBorder="1" applyAlignment="1">
      <alignment horizontal="center" vertical="center"/>
    </xf>
    <xf numFmtId="0" fontId="23" fillId="12" borderId="19" xfId="0" applyFont="1" applyFill="1" applyBorder="1" applyAlignment="1">
      <alignment horizontal="center" vertical="center"/>
    </xf>
    <xf numFmtId="0" fontId="23" fillId="30" borderId="20" xfId="0" applyFont="1" applyFill="1" applyBorder="1" applyAlignment="1">
      <alignment horizontal="center" vertical="center"/>
    </xf>
    <xf numFmtId="0" fontId="23" fillId="9" borderId="54" xfId="0" applyFont="1" applyFill="1" applyBorder="1" applyAlignment="1">
      <alignment horizontal="center" vertical="center"/>
    </xf>
    <xf numFmtId="0" fontId="24" fillId="10" borderId="19" xfId="0" applyFont="1" applyFill="1" applyBorder="1" applyAlignment="1">
      <alignment horizontal="center" vertical="center"/>
    </xf>
    <xf numFmtId="0" fontId="24" fillId="0" borderId="19" xfId="0" applyFont="1" applyBorder="1" applyAlignment="1">
      <alignment horizontal="center" vertical="center"/>
    </xf>
    <xf numFmtId="0" fontId="23" fillId="13" borderId="21" xfId="0" applyFont="1" applyFill="1" applyBorder="1" applyAlignment="1">
      <alignment horizontal="center" vertical="center"/>
    </xf>
    <xf numFmtId="0" fontId="3" fillId="0" borderId="0" xfId="0" applyFont="1" applyAlignment="1">
      <alignment vertical="center" wrapText="1"/>
    </xf>
    <xf numFmtId="0" fontId="5" fillId="0" borderId="0" xfId="0" applyFont="1"/>
    <xf numFmtId="0" fontId="51" fillId="0" borderId="0" xfId="0" applyFont="1"/>
    <xf numFmtId="0" fontId="0" fillId="0" borderId="11" xfId="0" applyBorder="1"/>
    <xf numFmtId="0" fontId="3" fillId="0" borderId="58" xfId="0" applyFont="1" applyBorder="1" applyAlignment="1">
      <alignment horizontal="center"/>
    </xf>
    <xf numFmtId="0" fontId="0" fillId="0" borderId="59" xfId="0" applyBorder="1"/>
    <xf numFmtId="0" fontId="24" fillId="0" borderId="60" xfId="0" applyFont="1" applyBorder="1" applyAlignment="1">
      <alignment horizontal="center" vertical="center"/>
    </xf>
    <xf numFmtId="0" fontId="19" fillId="36" borderId="22" xfId="0" applyFont="1" applyFill="1" applyBorder="1" applyAlignment="1">
      <alignment horizontal="center"/>
    </xf>
    <xf numFmtId="49" fontId="19" fillId="36" borderId="13" xfId="0" applyNumberFormat="1" applyFont="1" applyFill="1" applyBorder="1" applyAlignment="1">
      <alignment horizontal="center"/>
    </xf>
    <xf numFmtId="0" fontId="19" fillId="36" borderId="13" xfId="0" applyFont="1" applyFill="1" applyBorder="1" applyAlignment="1">
      <alignment horizontal="center"/>
    </xf>
    <xf numFmtId="167" fontId="19" fillId="36" borderId="13" xfId="0" applyNumberFormat="1" applyFont="1" applyFill="1" applyBorder="1" applyAlignment="1">
      <alignment horizontal="center"/>
    </xf>
    <xf numFmtId="166" fontId="20" fillId="36" borderId="13" xfId="0" applyNumberFormat="1" applyFont="1" applyFill="1" applyBorder="1"/>
    <xf numFmtId="0" fontId="2" fillId="36" borderId="13" xfId="0" applyFont="1" applyFill="1" applyBorder="1"/>
    <xf numFmtId="166" fontId="21" fillId="36" borderId="13" xfId="0" applyNumberFormat="1" applyFont="1" applyFill="1" applyBorder="1" applyAlignment="1">
      <alignment horizontal="right"/>
    </xf>
    <xf numFmtId="0" fontId="19" fillId="38" borderId="41" xfId="0" applyFont="1" applyFill="1" applyBorder="1" applyAlignment="1">
      <alignment horizontal="center"/>
    </xf>
    <xf numFmtId="49" fontId="19" fillId="38" borderId="15" xfId="0" applyNumberFormat="1" applyFont="1" applyFill="1" applyBorder="1" applyAlignment="1">
      <alignment horizontal="center"/>
    </xf>
    <xf numFmtId="0" fontId="19" fillId="38" borderId="15" xfId="0" applyFont="1" applyFill="1" applyBorder="1" applyAlignment="1">
      <alignment horizontal="center"/>
    </xf>
    <xf numFmtId="167" fontId="19" fillId="38" borderId="15" xfId="0" applyNumberFormat="1" applyFont="1" applyFill="1" applyBorder="1" applyAlignment="1">
      <alignment horizontal="center"/>
    </xf>
    <xf numFmtId="166" fontId="20" fillId="38" borderId="15" xfId="0" applyNumberFormat="1" applyFont="1" applyFill="1" applyBorder="1"/>
    <xf numFmtId="0" fontId="2" fillId="38" borderId="15" xfId="0" applyFont="1" applyFill="1" applyBorder="1"/>
    <xf numFmtId="166" fontId="21" fillId="38" borderId="15" xfId="0" applyNumberFormat="1" applyFont="1" applyFill="1" applyBorder="1" applyAlignment="1">
      <alignment horizontal="right"/>
    </xf>
    <xf numFmtId="9" fontId="52" fillId="39" borderId="66" xfId="0" applyNumberFormat="1" applyFont="1" applyFill="1" applyBorder="1" applyAlignment="1">
      <alignment horizontal="center" vertical="center"/>
    </xf>
    <xf numFmtId="168" fontId="28" fillId="39" borderId="69" xfId="0" applyNumberFormat="1" applyFont="1" applyFill="1" applyBorder="1" applyAlignment="1">
      <alignment horizontal="right" vertical="center"/>
    </xf>
    <xf numFmtId="0" fontId="19" fillId="0" borderId="0" xfId="0" applyFont="1" applyAlignment="1">
      <alignment horizontal="center" vertical="center"/>
    </xf>
    <xf numFmtId="166" fontId="0" fillId="0" borderId="0" xfId="0" applyNumberFormat="1" applyAlignment="1">
      <alignment horizontal="right" vertical="center"/>
    </xf>
    <xf numFmtId="0" fontId="23" fillId="0" borderId="0" xfId="0" applyFont="1" applyAlignment="1">
      <alignment horizontal="center" vertical="center"/>
    </xf>
    <xf numFmtId="0" fontId="44" fillId="0" borderId="0" xfId="0" applyFont="1" applyAlignment="1">
      <alignment horizontal="center" vertical="center"/>
    </xf>
    <xf numFmtId="0" fontId="23" fillId="0" borderId="0" xfId="0" applyFont="1" applyAlignment="1">
      <alignment horizontal="center"/>
    </xf>
    <xf numFmtId="0" fontId="3" fillId="0" borderId="70" xfId="0" applyFont="1" applyBorder="1"/>
    <xf numFmtId="0" fontId="0" fillId="0" borderId="71" xfId="0" applyBorder="1"/>
    <xf numFmtId="0" fontId="2" fillId="0" borderId="71" xfId="0" applyFont="1" applyBorder="1"/>
    <xf numFmtId="0" fontId="2" fillId="0" borderId="72" xfId="0" applyFont="1" applyBorder="1"/>
    <xf numFmtId="0" fontId="2" fillId="19" borderId="73" xfId="0" applyFont="1" applyFill="1" applyBorder="1" applyAlignment="1">
      <alignment vertical="center"/>
    </xf>
    <xf numFmtId="166" fontId="0" fillId="19" borderId="73" xfId="0" applyNumberFormat="1" applyFill="1" applyBorder="1" applyAlignment="1">
      <alignment horizontal="right" vertical="center"/>
    </xf>
    <xf numFmtId="0" fontId="2" fillId="19" borderId="73" xfId="0" applyFont="1" applyFill="1" applyBorder="1"/>
    <xf numFmtId="166" fontId="22" fillId="19" borderId="73" xfId="0" applyNumberFormat="1" applyFont="1" applyFill="1" applyBorder="1" applyAlignment="1">
      <alignment horizontal="right"/>
    </xf>
    <xf numFmtId="0" fontId="23" fillId="0" borderId="78" xfId="0" applyFont="1" applyBorder="1" applyAlignment="1">
      <alignment horizontal="center" vertical="center"/>
    </xf>
    <xf numFmtId="0" fontId="2" fillId="0" borderId="80" xfId="0" applyFont="1" applyBorder="1"/>
    <xf numFmtId="0" fontId="2" fillId="0" borderId="80" xfId="0" applyFont="1" applyBorder="1" applyAlignment="1">
      <alignment vertical="center"/>
    </xf>
    <xf numFmtId="0" fontId="46" fillId="0" borderId="80" xfId="0" applyFont="1" applyBorder="1" applyAlignment="1">
      <alignment horizontal="left" vertical="center"/>
    </xf>
    <xf numFmtId="0" fontId="45" fillId="0" borderId="80" xfId="0" applyFont="1" applyBorder="1" applyAlignment="1">
      <alignment horizontal="left" vertical="center"/>
    </xf>
    <xf numFmtId="0" fontId="45" fillId="0" borderId="80" xfId="0" applyFont="1" applyBorder="1" applyAlignment="1">
      <alignment horizontal="center" vertical="center"/>
    </xf>
    <xf numFmtId="0" fontId="45" fillId="0" borderId="81" xfId="0" applyFont="1" applyBorder="1" applyAlignment="1">
      <alignment horizontal="center" vertical="center"/>
    </xf>
    <xf numFmtId="0" fontId="17" fillId="0" borderId="71" xfId="0" applyFont="1" applyBorder="1"/>
    <xf numFmtId="0" fontId="53" fillId="0" borderId="0" xfId="0" applyFont="1"/>
    <xf numFmtId="0" fontId="47" fillId="0" borderId="43" xfId="0" applyFont="1" applyBorder="1" applyAlignment="1">
      <alignment horizontal="right" vertical="center"/>
    </xf>
    <xf numFmtId="166" fontId="2" fillId="0" borderId="82" xfId="0" applyNumberFormat="1" applyFont="1" applyBorder="1"/>
    <xf numFmtId="0" fontId="37" fillId="0" borderId="0" xfId="0" applyFont="1" applyAlignment="1">
      <alignment wrapText="1"/>
    </xf>
    <xf numFmtId="0" fontId="37" fillId="0" borderId="80" xfId="0" applyFont="1" applyBorder="1" applyAlignment="1">
      <alignment wrapText="1"/>
    </xf>
    <xf numFmtId="0" fontId="19" fillId="14" borderId="86" xfId="0" applyFont="1" applyFill="1" applyBorder="1" applyAlignment="1">
      <alignment horizontal="center"/>
    </xf>
    <xf numFmtId="49" fontId="19" fillId="14" borderId="19" xfId="0" applyNumberFormat="1" applyFont="1" applyFill="1" applyBorder="1" applyAlignment="1">
      <alignment horizontal="center"/>
    </xf>
    <xf numFmtId="0" fontId="19" fillId="14" borderId="19" xfId="0" applyFont="1" applyFill="1" applyBorder="1" applyAlignment="1">
      <alignment horizontal="center"/>
    </xf>
    <xf numFmtId="0" fontId="20" fillId="14" borderId="19" xfId="0" applyFont="1" applyFill="1" applyBorder="1"/>
    <xf numFmtId="0" fontId="2" fillId="14" borderId="19" xfId="0" applyFont="1" applyFill="1" applyBorder="1"/>
    <xf numFmtId="166" fontId="21" fillId="14" borderId="19" xfId="0" applyNumberFormat="1" applyFont="1" applyFill="1" applyBorder="1" applyAlignment="1">
      <alignment horizontal="right"/>
    </xf>
    <xf numFmtId="3" fontId="19" fillId="3" borderId="29" xfId="0" applyNumberFormat="1" applyFont="1" applyFill="1" applyBorder="1" applyAlignment="1">
      <alignment horizontal="center" vertical="center"/>
    </xf>
    <xf numFmtId="3" fontId="28" fillId="3" borderId="29" xfId="0" applyNumberFormat="1" applyFont="1" applyFill="1" applyBorder="1" applyAlignment="1">
      <alignment horizontal="center" vertical="center"/>
    </xf>
    <xf numFmtId="166" fontId="47" fillId="0" borderId="36" xfId="0" applyNumberFormat="1" applyFont="1" applyBorder="1" applyAlignment="1">
      <alignment horizontal="right" vertical="center"/>
    </xf>
    <xf numFmtId="0" fontId="37" fillId="20" borderId="0" xfId="0" applyFont="1" applyFill="1" applyAlignment="1">
      <alignment horizontal="center"/>
    </xf>
    <xf numFmtId="0" fontId="37" fillId="0" borderId="0" xfId="0" applyFont="1" applyAlignment="1">
      <alignment horizontal="center"/>
    </xf>
    <xf numFmtId="0" fontId="23" fillId="4" borderId="15" xfId="0" applyFont="1" applyFill="1" applyBorder="1" applyAlignment="1">
      <alignment horizontal="center" vertical="center"/>
    </xf>
    <xf numFmtId="0" fontId="23" fillId="5" borderId="15" xfId="0" applyFont="1" applyFill="1" applyBorder="1" applyAlignment="1">
      <alignment horizontal="center" vertical="center"/>
    </xf>
    <xf numFmtId="0" fontId="23" fillId="6" borderId="15" xfId="0" applyFont="1" applyFill="1" applyBorder="1" applyAlignment="1">
      <alignment horizontal="center" vertical="center"/>
    </xf>
    <xf numFmtId="0" fontId="23" fillId="29" borderId="15" xfId="0" applyFont="1" applyFill="1" applyBorder="1" applyAlignment="1">
      <alignment horizontal="center" vertical="center"/>
    </xf>
    <xf numFmtId="0" fontId="23" fillId="7" borderId="15" xfId="0" applyFont="1" applyFill="1" applyBorder="1" applyAlignment="1">
      <alignment horizontal="center" vertical="center"/>
    </xf>
    <xf numFmtId="0" fontId="23" fillId="26" borderId="15" xfId="0" applyFont="1" applyFill="1" applyBorder="1" applyAlignment="1">
      <alignment horizontal="center" vertical="center"/>
    </xf>
    <xf numFmtId="0" fontId="24" fillId="8" borderId="15" xfId="0" applyFont="1" applyFill="1" applyBorder="1" applyAlignment="1">
      <alignment horizontal="center" vertical="center"/>
    </xf>
    <xf numFmtId="0" fontId="23" fillId="12" borderId="15" xfId="0" applyFont="1" applyFill="1" applyBorder="1" applyAlignment="1">
      <alignment horizontal="center" vertical="center"/>
    </xf>
    <xf numFmtId="0" fontId="23" fillId="30" borderId="24" xfId="0" applyFont="1" applyFill="1" applyBorder="1" applyAlignment="1">
      <alignment horizontal="center" vertical="center"/>
    </xf>
    <xf numFmtId="0" fontId="23" fillId="9" borderId="56" xfId="0" applyFont="1" applyFill="1" applyBorder="1" applyAlignment="1">
      <alignment horizontal="center" vertical="center"/>
    </xf>
    <xf numFmtId="0" fontId="24" fillId="10" borderId="15" xfId="0" applyFont="1" applyFill="1" applyBorder="1" applyAlignment="1">
      <alignment horizontal="center" vertical="center"/>
    </xf>
    <xf numFmtId="0" fontId="24" fillId="0" borderId="15" xfId="0" applyFont="1" applyBorder="1" applyAlignment="1">
      <alignment horizontal="center" vertical="center"/>
    </xf>
    <xf numFmtId="0" fontId="23" fillId="13" borderId="57" xfId="0" applyFont="1" applyFill="1" applyBorder="1" applyAlignment="1">
      <alignment horizontal="center" vertical="center"/>
    </xf>
    <xf numFmtId="0" fontId="23" fillId="4" borderId="13" xfId="0" applyFont="1" applyFill="1" applyBorder="1" applyAlignment="1">
      <alignment horizontal="center" vertical="center"/>
    </xf>
    <xf numFmtId="0" fontId="23" fillId="5" borderId="13" xfId="0" applyFont="1" applyFill="1" applyBorder="1" applyAlignment="1">
      <alignment horizontal="center" vertical="center"/>
    </xf>
    <xf numFmtId="0" fontId="23" fillId="6" borderId="13" xfId="0" applyFont="1" applyFill="1" applyBorder="1" applyAlignment="1">
      <alignment horizontal="center" vertical="center"/>
    </xf>
    <xf numFmtId="0" fontId="23" fillId="29" borderId="13" xfId="0" applyFont="1" applyFill="1" applyBorder="1" applyAlignment="1">
      <alignment horizontal="center" vertical="center"/>
    </xf>
    <xf numFmtId="0" fontId="23" fillId="7" borderId="13" xfId="0" applyFont="1" applyFill="1" applyBorder="1" applyAlignment="1">
      <alignment horizontal="center" vertical="center"/>
    </xf>
    <xf numFmtId="0" fontId="23" fillId="26" borderId="13" xfId="0" applyFont="1" applyFill="1" applyBorder="1" applyAlignment="1">
      <alignment horizontal="center" vertical="center"/>
    </xf>
    <xf numFmtId="0" fontId="24" fillId="8" borderId="13" xfId="0" applyFont="1" applyFill="1" applyBorder="1" applyAlignment="1">
      <alignment horizontal="center" vertical="center"/>
    </xf>
    <xf numFmtId="0" fontId="23" fillId="12" borderId="13" xfId="0" applyFont="1" applyFill="1" applyBorder="1" applyAlignment="1">
      <alignment horizontal="center" vertical="center"/>
    </xf>
    <xf numFmtId="0" fontId="23" fillId="30" borderId="1" xfId="0" applyFont="1" applyFill="1" applyBorder="1" applyAlignment="1">
      <alignment horizontal="center" vertical="center"/>
    </xf>
    <xf numFmtId="0" fontId="23" fillId="9" borderId="52" xfId="0" applyFont="1" applyFill="1" applyBorder="1" applyAlignment="1">
      <alignment horizontal="center" vertical="center"/>
    </xf>
    <xf numFmtId="0" fontId="24" fillId="10" borderId="13" xfId="0" applyFont="1" applyFill="1" applyBorder="1" applyAlignment="1">
      <alignment horizontal="center" vertical="center"/>
    </xf>
    <xf numFmtId="0" fontId="24" fillId="0" borderId="13" xfId="0" applyFont="1" applyBorder="1" applyAlignment="1">
      <alignment horizontal="center" vertical="center"/>
    </xf>
    <xf numFmtId="0" fontId="23" fillId="13" borderId="23" xfId="0" applyFont="1" applyFill="1" applyBorder="1" applyAlignment="1">
      <alignment horizontal="center" vertical="center"/>
    </xf>
    <xf numFmtId="0" fontId="2" fillId="0" borderId="32" xfId="0" applyFont="1" applyBorder="1" applyAlignment="1">
      <alignment horizontal="right"/>
    </xf>
    <xf numFmtId="0" fontId="27" fillId="0" borderId="36" xfId="0" applyFont="1" applyBorder="1" applyAlignment="1">
      <alignment horizontal="center" vertical="center"/>
    </xf>
    <xf numFmtId="0" fontId="27" fillId="0" borderId="0" xfId="0" applyFont="1" applyAlignment="1">
      <alignment horizontal="center" vertical="center"/>
    </xf>
    <xf numFmtId="0" fontId="27" fillId="0" borderId="36" xfId="0" applyFont="1" applyBorder="1"/>
    <xf numFmtId="3" fontId="23" fillId="4" borderId="89" xfId="0" applyNumberFormat="1" applyFont="1" applyFill="1" applyBorder="1" applyAlignment="1">
      <alignment horizontal="center" vertical="center"/>
    </xf>
    <xf numFmtId="3" fontId="23" fillId="5" borderId="90" xfId="0" applyNumberFormat="1" applyFont="1" applyFill="1" applyBorder="1" applyAlignment="1">
      <alignment horizontal="center" vertical="center"/>
    </xf>
    <xf numFmtId="3" fontId="23" fillId="6" borderId="90" xfId="0" applyNumberFormat="1" applyFont="1" applyFill="1" applyBorder="1" applyAlignment="1">
      <alignment horizontal="center" vertical="center"/>
    </xf>
    <xf numFmtId="3" fontId="23" fillId="29" borderId="90" xfId="0" applyNumberFormat="1" applyFont="1" applyFill="1" applyBorder="1" applyAlignment="1">
      <alignment horizontal="center" vertical="center"/>
    </xf>
    <xf numFmtId="3" fontId="23" fillId="7" borderId="90" xfId="0" applyNumberFormat="1" applyFont="1" applyFill="1" applyBorder="1" applyAlignment="1">
      <alignment horizontal="center" vertical="center"/>
    </xf>
    <xf numFmtId="3" fontId="23" fillId="26" borderId="90" xfId="0" applyNumberFormat="1" applyFont="1" applyFill="1" applyBorder="1" applyAlignment="1">
      <alignment horizontal="center" vertical="center"/>
    </xf>
    <xf numFmtId="3" fontId="24" fillId="8" borderId="90" xfId="0" applyNumberFormat="1" applyFont="1" applyFill="1" applyBorder="1" applyAlignment="1">
      <alignment horizontal="center" vertical="center"/>
    </xf>
    <xf numFmtId="3" fontId="23" fillId="12" borderId="90" xfId="0" applyNumberFormat="1" applyFont="1" applyFill="1" applyBorder="1" applyAlignment="1">
      <alignment horizontal="center" vertical="center"/>
    </xf>
    <xf numFmtId="3" fontId="23" fillId="30" borderId="91" xfId="0" applyNumberFormat="1" applyFont="1" applyFill="1" applyBorder="1" applyAlignment="1">
      <alignment horizontal="center" vertical="center"/>
    </xf>
    <xf numFmtId="3" fontId="23" fillId="9" borderId="92" xfId="0" applyNumberFormat="1" applyFont="1" applyFill="1" applyBorder="1" applyAlignment="1">
      <alignment horizontal="center" vertical="center"/>
    </xf>
    <xf numFmtId="3" fontId="24" fillId="10" borderId="90" xfId="0" applyNumberFormat="1" applyFont="1" applyFill="1" applyBorder="1" applyAlignment="1">
      <alignment horizontal="center" vertical="center"/>
    </xf>
    <xf numFmtId="3" fontId="24" fillId="0" borderId="93" xfId="0" applyNumberFormat="1" applyFont="1" applyBorder="1" applyAlignment="1">
      <alignment horizontal="center" vertical="center"/>
    </xf>
    <xf numFmtId="3" fontId="23" fillId="13" borderId="94" xfId="0" applyNumberFormat="1" applyFont="1" applyFill="1" applyBorder="1" applyAlignment="1">
      <alignment horizontal="center" vertical="center"/>
    </xf>
    <xf numFmtId="3" fontId="24" fillId="0" borderId="95" xfId="0" applyNumberFormat="1" applyFont="1" applyBorder="1" applyAlignment="1">
      <alignment horizontal="center" vertical="center"/>
    </xf>
    <xf numFmtId="0" fontId="47" fillId="0" borderId="65" xfId="0" applyFont="1" applyBorder="1" applyAlignment="1">
      <alignment horizontal="right" vertical="center"/>
    </xf>
    <xf numFmtId="0" fontId="2" fillId="0" borderId="38" xfId="0" applyFont="1" applyBorder="1" applyAlignment="1">
      <alignment horizontal="left"/>
    </xf>
    <xf numFmtId="0" fontId="2" fillId="0" borderId="28" xfId="0" applyFont="1" applyBorder="1" applyAlignment="1">
      <alignment horizontal="left"/>
    </xf>
    <xf numFmtId="49" fontId="13" fillId="3" borderId="1" xfId="0" applyNumberFormat="1" applyFont="1" applyFill="1" applyBorder="1" applyAlignment="1">
      <alignment horizontal="center" vertical="center"/>
    </xf>
    <xf numFmtId="0" fontId="47" fillId="0" borderId="83" xfId="0" applyFont="1" applyBorder="1" applyAlignment="1">
      <alignment horizontal="right" vertical="center"/>
    </xf>
    <xf numFmtId="3" fontId="19" fillId="14" borderId="19" xfId="0" applyNumberFormat="1" applyFont="1" applyFill="1" applyBorder="1" applyAlignment="1">
      <alignment horizontal="center"/>
    </xf>
    <xf numFmtId="3" fontId="19" fillId="14" borderId="13" xfId="0" applyNumberFormat="1" applyFont="1" applyFill="1" applyBorder="1" applyAlignment="1">
      <alignment horizontal="center"/>
    </xf>
    <xf numFmtId="3" fontId="19" fillId="22" borderId="13" xfId="0" applyNumberFormat="1" applyFont="1" applyFill="1" applyBorder="1" applyAlignment="1">
      <alignment horizontal="center"/>
    </xf>
    <xf numFmtId="3" fontId="19" fillId="15" borderId="13" xfId="0" applyNumberFormat="1" applyFont="1" applyFill="1" applyBorder="1" applyAlignment="1">
      <alignment horizontal="center"/>
    </xf>
    <xf numFmtId="3" fontId="19" fillId="32" borderId="13" xfId="0" applyNumberFormat="1" applyFont="1" applyFill="1" applyBorder="1" applyAlignment="1">
      <alignment horizontal="center"/>
    </xf>
    <xf numFmtId="3" fontId="19" fillId="16" borderId="13" xfId="0" applyNumberFormat="1" applyFont="1" applyFill="1" applyBorder="1" applyAlignment="1">
      <alignment horizontal="center"/>
    </xf>
    <xf numFmtId="3" fontId="19" fillId="17" borderId="13" xfId="0" applyNumberFormat="1" applyFont="1" applyFill="1" applyBorder="1" applyAlignment="1">
      <alignment horizontal="center"/>
    </xf>
    <xf numFmtId="3" fontId="19" fillId="18" borderId="13" xfId="0" applyNumberFormat="1" applyFont="1" applyFill="1" applyBorder="1" applyAlignment="1">
      <alignment horizontal="center"/>
    </xf>
    <xf numFmtId="3" fontId="19" fillId="23" borderId="13" xfId="0" applyNumberFormat="1" applyFont="1" applyFill="1" applyBorder="1" applyAlignment="1">
      <alignment horizontal="center"/>
    </xf>
    <xf numFmtId="3" fontId="19" fillId="36" borderId="13" xfId="0" applyNumberFormat="1" applyFont="1" applyFill="1" applyBorder="1" applyAlignment="1">
      <alignment horizontal="center"/>
    </xf>
    <xf numFmtId="3" fontId="19" fillId="19" borderId="13" xfId="0" applyNumberFormat="1" applyFont="1" applyFill="1" applyBorder="1" applyAlignment="1">
      <alignment horizontal="center"/>
    </xf>
    <xf numFmtId="3" fontId="19" fillId="19" borderId="18" xfId="0" applyNumberFormat="1" applyFont="1" applyFill="1" applyBorder="1" applyAlignment="1">
      <alignment horizontal="center"/>
    </xf>
    <xf numFmtId="3" fontId="19" fillId="0" borderId="18" xfId="0" applyNumberFormat="1" applyFont="1" applyBorder="1" applyAlignment="1">
      <alignment horizontal="center"/>
    </xf>
    <xf numFmtId="3" fontId="19" fillId="25" borderId="18" xfId="0" applyNumberFormat="1" applyFont="1" applyFill="1" applyBorder="1" applyAlignment="1">
      <alignment horizontal="center"/>
    </xf>
    <xf numFmtId="3" fontId="19" fillId="25" borderId="44" xfId="0" applyNumberFormat="1" applyFont="1" applyFill="1" applyBorder="1" applyAlignment="1">
      <alignment horizontal="center"/>
    </xf>
    <xf numFmtId="3" fontId="19" fillId="35" borderId="44" xfId="0" applyNumberFormat="1" applyFont="1" applyFill="1" applyBorder="1" applyAlignment="1">
      <alignment horizontal="center"/>
    </xf>
    <xf numFmtId="3" fontId="19" fillId="33" borderId="44" xfId="0" applyNumberFormat="1" applyFont="1" applyFill="1" applyBorder="1" applyAlignment="1">
      <alignment horizontal="center"/>
    </xf>
    <xf numFmtId="3" fontId="19" fillId="34" borderId="44" xfId="0" applyNumberFormat="1" applyFont="1" applyFill="1" applyBorder="1" applyAlignment="1">
      <alignment horizontal="center"/>
    </xf>
    <xf numFmtId="3" fontId="19" fillId="38" borderId="15" xfId="0" applyNumberFormat="1" applyFont="1" applyFill="1" applyBorder="1" applyAlignment="1">
      <alignment horizontal="center"/>
    </xf>
    <xf numFmtId="3" fontId="19" fillId="24" borderId="15" xfId="0" applyNumberFormat="1" applyFont="1" applyFill="1" applyBorder="1" applyAlignment="1">
      <alignment horizontal="center"/>
    </xf>
    <xf numFmtId="3" fontId="19" fillId="19" borderId="19" xfId="0" applyNumberFormat="1" applyFont="1" applyFill="1" applyBorder="1" applyAlignment="1">
      <alignment horizontal="center" vertical="center"/>
    </xf>
    <xf numFmtId="3" fontId="30" fillId="4" borderId="29" xfId="0" applyNumberFormat="1" applyFont="1" applyFill="1" applyBorder="1" applyAlignment="1">
      <alignment horizontal="center" vertical="center" wrapText="1"/>
    </xf>
    <xf numFmtId="3" fontId="30" fillId="5" borderId="29" xfId="0" applyNumberFormat="1" applyFont="1" applyFill="1" applyBorder="1" applyAlignment="1">
      <alignment horizontal="center" vertical="center" wrapText="1"/>
    </xf>
    <xf numFmtId="3" fontId="30" fillId="6" borderId="29" xfId="0" applyNumberFormat="1" applyFont="1" applyFill="1" applyBorder="1" applyAlignment="1">
      <alignment horizontal="center" vertical="center" wrapText="1"/>
    </xf>
    <xf numFmtId="3" fontId="30" fillId="28" borderId="29" xfId="0" applyNumberFormat="1" applyFont="1" applyFill="1" applyBorder="1" applyAlignment="1">
      <alignment horizontal="center" vertical="center"/>
    </xf>
    <xf numFmtId="3" fontId="30" fillId="7" borderId="29" xfId="0" applyNumberFormat="1" applyFont="1" applyFill="1" applyBorder="1" applyAlignment="1">
      <alignment horizontal="center" vertical="center"/>
    </xf>
    <xf numFmtId="3" fontId="30" fillId="27" borderId="29" xfId="0" applyNumberFormat="1" applyFont="1" applyFill="1" applyBorder="1" applyAlignment="1">
      <alignment horizontal="center" vertical="center" wrapText="1"/>
    </xf>
    <xf numFmtId="3" fontId="31" fillId="8" borderId="29" xfId="0" applyNumberFormat="1" applyFont="1" applyFill="1" applyBorder="1" applyAlignment="1">
      <alignment horizontal="center" vertical="center" wrapText="1"/>
    </xf>
    <xf numFmtId="3" fontId="30" fillId="12" borderId="29" xfId="0" applyNumberFormat="1" applyFont="1" applyFill="1" applyBorder="1" applyAlignment="1">
      <alignment horizontal="center" vertical="center" wrapText="1"/>
    </xf>
    <xf numFmtId="3" fontId="30" fillId="30" borderId="38" xfId="0" applyNumberFormat="1" applyFont="1" applyFill="1" applyBorder="1" applyAlignment="1">
      <alignment horizontal="center" vertical="center" wrapText="1"/>
    </xf>
    <xf numFmtId="3" fontId="30" fillId="9" borderId="51" xfId="0" applyNumberFormat="1" applyFont="1" applyFill="1" applyBorder="1" applyAlignment="1">
      <alignment horizontal="center" vertical="center" wrapText="1"/>
    </xf>
    <xf numFmtId="3" fontId="31" fillId="10" borderId="29" xfId="0" applyNumberFormat="1" applyFont="1" applyFill="1" applyBorder="1" applyAlignment="1">
      <alignment horizontal="center" vertical="center" wrapText="1"/>
    </xf>
    <xf numFmtId="3" fontId="31" fillId="11" borderId="29" xfId="0" applyNumberFormat="1" applyFont="1" applyFill="1" applyBorder="1" applyAlignment="1">
      <alignment horizontal="center" vertical="center"/>
    </xf>
    <xf numFmtId="3" fontId="30" fillId="13" borderId="30" xfId="0" applyNumberFormat="1" applyFont="1" applyFill="1" applyBorder="1" applyAlignment="1">
      <alignment horizontal="center" vertical="center"/>
    </xf>
    <xf numFmtId="3" fontId="23" fillId="4" borderId="19" xfId="0" applyNumberFormat="1" applyFont="1" applyFill="1" applyBorder="1" applyAlignment="1" applyProtection="1">
      <alignment horizontal="center" vertical="center"/>
      <protection locked="0"/>
    </xf>
    <xf numFmtId="3" fontId="23" fillId="5" borderId="19" xfId="0" applyNumberFormat="1" applyFont="1" applyFill="1" applyBorder="1" applyAlignment="1" applyProtection="1">
      <alignment horizontal="center" vertical="center"/>
      <protection locked="0"/>
    </xf>
    <xf numFmtId="3" fontId="23" fillId="6" borderId="19" xfId="0" applyNumberFormat="1" applyFont="1" applyFill="1" applyBorder="1" applyAlignment="1" applyProtection="1">
      <alignment horizontal="center" vertical="center"/>
      <protection locked="0"/>
    </xf>
    <xf numFmtId="3" fontId="23" fillId="29" borderId="19" xfId="0" applyNumberFormat="1" applyFont="1" applyFill="1" applyBorder="1" applyAlignment="1" applyProtection="1">
      <alignment horizontal="center" vertical="center"/>
      <protection locked="0"/>
    </xf>
    <xf numFmtId="3" fontId="23" fillId="7" borderId="19" xfId="0" applyNumberFormat="1" applyFont="1" applyFill="1" applyBorder="1" applyAlignment="1" applyProtection="1">
      <alignment horizontal="center" vertical="center"/>
      <protection locked="0"/>
    </xf>
    <xf numFmtId="3" fontId="23" fillId="26" borderId="19" xfId="0" applyNumberFormat="1" applyFont="1" applyFill="1" applyBorder="1" applyAlignment="1" applyProtection="1">
      <alignment horizontal="center" vertical="center"/>
      <protection locked="0"/>
    </xf>
    <xf numFmtId="3" fontId="24" fillId="8" borderId="19" xfId="0" applyNumberFormat="1" applyFont="1" applyFill="1" applyBorder="1" applyAlignment="1" applyProtection="1">
      <alignment horizontal="center" vertical="center"/>
      <protection locked="0"/>
    </xf>
    <xf numFmtId="3" fontId="23" fillId="12" borderId="19" xfId="0" applyNumberFormat="1" applyFont="1" applyFill="1" applyBorder="1" applyAlignment="1" applyProtection="1">
      <alignment horizontal="center" vertical="center"/>
      <protection locked="0"/>
    </xf>
    <xf numFmtId="3" fontId="23" fillId="30" borderId="20" xfId="0" applyNumberFormat="1" applyFont="1" applyFill="1" applyBorder="1" applyAlignment="1" applyProtection="1">
      <alignment horizontal="center" vertical="center"/>
      <protection locked="0"/>
    </xf>
    <xf numFmtId="3" fontId="23" fillId="9" borderId="54" xfId="0" applyNumberFormat="1" applyFont="1" applyFill="1" applyBorder="1" applyAlignment="1" applyProtection="1">
      <alignment horizontal="center" vertical="center"/>
      <protection locked="0"/>
    </xf>
    <xf numFmtId="3" fontId="24" fillId="10" borderId="19" xfId="0" applyNumberFormat="1" applyFont="1" applyFill="1" applyBorder="1" applyAlignment="1" applyProtection="1">
      <alignment horizontal="center" vertical="center"/>
      <protection locked="0"/>
    </xf>
    <xf numFmtId="3" fontId="24" fillId="0" borderId="19" xfId="0" applyNumberFormat="1" applyFont="1" applyBorder="1" applyAlignment="1" applyProtection="1">
      <alignment horizontal="center" vertical="center"/>
      <protection locked="0"/>
    </xf>
    <xf numFmtId="3" fontId="23" fillId="13" borderId="21" xfId="0" applyNumberFormat="1" applyFont="1" applyFill="1" applyBorder="1" applyAlignment="1" applyProtection="1">
      <alignment horizontal="center" vertical="center"/>
      <protection locked="0"/>
    </xf>
    <xf numFmtId="3" fontId="19" fillId="0" borderId="15" xfId="0" applyNumberFormat="1" applyFont="1" applyBorder="1" applyAlignment="1">
      <alignment horizontal="center"/>
    </xf>
    <xf numFmtId="3" fontId="42" fillId="21" borderId="29" xfId="0" applyNumberFormat="1" applyFont="1" applyFill="1" applyBorder="1" applyAlignment="1">
      <alignment horizontal="center" vertical="center" wrapText="1"/>
    </xf>
    <xf numFmtId="3" fontId="19" fillId="19" borderId="73" xfId="0" applyNumberFormat="1" applyFont="1" applyFill="1" applyBorder="1" applyAlignment="1">
      <alignment horizontal="center" vertical="center"/>
    </xf>
    <xf numFmtId="3" fontId="44" fillId="21" borderId="73" xfId="0" applyNumberFormat="1" applyFont="1" applyFill="1" applyBorder="1" applyAlignment="1" applyProtection="1">
      <alignment horizontal="center" vertical="center"/>
      <protection locked="0"/>
    </xf>
    <xf numFmtId="49" fontId="13" fillId="3" borderId="1" xfId="0" applyNumberFormat="1" applyFont="1" applyFill="1" applyBorder="1" applyAlignment="1">
      <alignment vertical="center"/>
    </xf>
    <xf numFmtId="0" fontId="2" fillId="0" borderId="17" xfId="0" applyFont="1" applyBorder="1" applyAlignment="1">
      <alignment vertical="center" wrapText="1"/>
    </xf>
    <xf numFmtId="0" fontId="43" fillId="40" borderId="96" xfId="1" applyFont="1" applyFill="1" applyBorder="1" applyAlignment="1">
      <alignment horizontal="center" vertical="top" wrapText="1"/>
    </xf>
    <xf numFmtId="0" fontId="40" fillId="41" borderId="39" xfId="1" applyFont="1" applyFill="1" applyBorder="1" applyAlignment="1">
      <alignment horizontal="center" vertical="top" wrapText="1"/>
    </xf>
    <xf numFmtId="0" fontId="40" fillId="42" borderId="39" xfId="1" applyFont="1" applyFill="1" applyBorder="1" applyAlignment="1">
      <alignment horizontal="center" vertical="top" wrapText="1"/>
    </xf>
    <xf numFmtId="0" fontId="43" fillId="43" borderId="39" xfId="1" applyFont="1" applyFill="1" applyBorder="1" applyAlignment="1">
      <alignment horizontal="center" vertical="top" wrapText="1"/>
    </xf>
    <xf numFmtId="0" fontId="43" fillId="44" borderId="39" xfId="1" applyFont="1" applyFill="1" applyBorder="1" applyAlignment="1">
      <alignment horizontal="center" vertical="top" wrapText="1"/>
    </xf>
    <xf numFmtId="0" fontId="43" fillId="45" borderId="39" xfId="1" applyFont="1" applyFill="1" applyBorder="1" applyAlignment="1">
      <alignment horizontal="center" vertical="top" wrapText="1"/>
    </xf>
    <xf numFmtId="0" fontId="43" fillId="46" borderId="39" xfId="1" applyFont="1" applyFill="1" applyBorder="1" applyAlignment="1">
      <alignment horizontal="center" vertical="top" wrapText="1"/>
    </xf>
    <xf numFmtId="0" fontId="43" fillId="47" borderId="39" xfId="1" applyFont="1" applyFill="1" applyBorder="1" applyAlignment="1">
      <alignment horizontal="center" vertical="top" wrapText="1"/>
    </xf>
    <xf numFmtId="0" fontId="41" fillId="48" borderId="39" xfId="1" applyFont="1" applyFill="1" applyBorder="1" applyAlignment="1">
      <alignment horizontal="center" vertical="top" wrapText="1"/>
    </xf>
    <xf numFmtId="0" fontId="40" fillId="49" borderId="39" xfId="1" applyFont="1" applyFill="1" applyBorder="1" applyAlignment="1">
      <alignment horizontal="center" vertical="top" wrapText="1"/>
    </xf>
    <xf numFmtId="0" fontId="43" fillId="50" borderId="39" xfId="1" applyFont="1" applyFill="1" applyBorder="1" applyAlignment="1">
      <alignment horizontal="center" vertical="top" wrapText="1"/>
    </xf>
    <xf numFmtId="0" fontId="43" fillId="51" borderId="39" xfId="1" applyFont="1" applyFill="1" applyBorder="1" applyAlignment="1">
      <alignment horizontal="center" vertical="top" wrapText="1"/>
    </xf>
    <xf numFmtId="0" fontId="43" fillId="52" borderId="39" xfId="1" applyFont="1" applyFill="1" applyBorder="1" applyAlignment="1">
      <alignment horizontal="center" vertical="top" wrapText="1"/>
    </xf>
    <xf numFmtId="0" fontId="43" fillId="53" borderId="39" xfId="1" applyFont="1" applyFill="1" applyBorder="1" applyAlignment="1">
      <alignment horizontal="center" vertical="top" wrapText="1"/>
    </xf>
    <xf numFmtId="0" fontId="43" fillId="54" borderId="39" xfId="1" applyFont="1" applyFill="1" applyBorder="1" applyAlignment="1">
      <alignment horizontal="center" vertical="top" wrapText="1"/>
    </xf>
    <xf numFmtId="0" fontId="43" fillId="55" borderId="39" xfId="1" applyFont="1" applyFill="1" applyBorder="1" applyAlignment="1">
      <alignment horizontal="center" vertical="top" wrapText="1"/>
    </xf>
    <xf numFmtId="0" fontId="43" fillId="56" borderId="39" xfId="1" applyFont="1" applyFill="1" applyBorder="1" applyAlignment="1">
      <alignment horizontal="center" vertical="top" wrapText="1"/>
    </xf>
    <xf numFmtId="0" fontId="17" fillId="57" borderId="7" xfId="0" applyFont="1" applyFill="1" applyBorder="1"/>
    <xf numFmtId="0" fontId="17" fillId="58" borderId="18" xfId="0" applyFont="1" applyFill="1" applyBorder="1"/>
    <xf numFmtId="0" fontId="17" fillId="59" borderId="18" xfId="0" applyFont="1" applyFill="1" applyBorder="1"/>
    <xf numFmtId="0" fontId="17" fillId="60" borderId="18" xfId="0" applyFont="1" applyFill="1" applyBorder="1"/>
    <xf numFmtId="0" fontId="17" fillId="61" borderId="18" xfId="0" applyFont="1" applyFill="1" applyBorder="1"/>
    <xf numFmtId="0" fontId="17" fillId="62" borderId="18" xfId="0" applyFont="1" applyFill="1" applyBorder="1"/>
    <xf numFmtId="0" fontId="17" fillId="63" borderId="18" xfId="0" applyFont="1" applyFill="1" applyBorder="1"/>
    <xf numFmtId="0" fontId="17" fillId="64" borderId="18" xfId="0" applyFont="1" applyFill="1" applyBorder="1"/>
    <xf numFmtId="0" fontId="18" fillId="65" borderId="18" xfId="0" applyFont="1" applyFill="1" applyBorder="1"/>
    <xf numFmtId="0" fontId="2" fillId="66" borderId="18" xfId="0" applyFont="1" applyFill="1" applyBorder="1"/>
    <xf numFmtId="0" fontId="17" fillId="67" borderId="18" xfId="0" applyFont="1" applyFill="1" applyBorder="1"/>
    <xf numFmtId="0" fontId="17" fillId="68" borderId="18" xfId="0" applyFont="1" applyFill="1" applyBorder="1"/>
    <xf numFmtId="0" fontId="17" fillId="69" borderId="18" xfId="0" applyFont="1" applyFill="1" applyBorder="1"/>
    <xf numFmtId="0" fontId="17" fillId="70" borderId="18" xfId="0" applyFont="1" applyFill="1" applyBorder="1"/>
    <xf numFmtId="0" fontId="17" fillId="71" borderId="18" xfId="0" applyFont="1" applyFill="1" applyBorder="1"/>
    <xf numFmtId="0" fontId="17" fillId="72" borderId="18" xfId="0" applyFont="1" applyFill="1" applyBorder="1"/>
    <xf numFmtId="0" fontId="17" fillId="73" borderId="18" xfId="0" applyFont="1" applyFill="1" applyBorder="1"/>
    <xf numFmtId="0" fontId="23" fillId="57" borderId="88" xfId="0" applyFont="1" applyFill="1" applyBorder="1" applyAlignment="1" applyProtection="1">
      <alignment horizontal="center" vertical="center"/>
      <protection locked="0"/>
    </xf>
    <xf numFmtId="0" fontId="44" fillId="58" borderId="19" xfId="0" applyFont="1" applyFill="1" applyBorder="1" applyAlignment="1" applyProtection="1">
      <alignment horizontal="center" vertical="center"/>
      <protection locked="0"/>
    </xf>
    <xf numFmtId="0" fontId="44" fillId="59" borderId="19" xfId="0" applyFont="1" applyFill="1" applyBorder="1" applyAlignment="1" applyProtection="1">
      <alignment horizontal="center" vertical="center"/>
      <protection locked="0"/>
    </xf>
    <xf numFmtId="0" fontId="23" fillId="60" borderId="19" xfId="0" applyFont="1" applyFill="1" applyBorder="1" applyAlignment="1" applyProtection="1">
      <alignment horizontal="center" vertical="center"/>
      <protection locked="0"/>
    </xf>
    <xf numFmtId="0" fontId="23" fillId="61" borderId="19" xfId="0" applyFont="1" applyFill="1" applyBorder="1" applyAlignment="1" applyProtection="1">
      <alignment horizontal="center" vertical="center"/>
      <protection locked="0"/>
    </xf>
    <xf numFmtId="0" fontId="23" fillId="62" borderId="19" xfId="0" applyFont="1" applyFill="1" applyBorder="1" applyAlignment="1" applyProtection="1">
      <alignment horizontal="center" vertical="center"/>
      <protection locked="0"/>
    </xf>
    <xf numFmtId="0" fontId="23" fillId="63" borderId="19" xfId="0" applyFont="1" applyFill="1" applyBorder="1" applyAlignment="1" applyProtection="1">
      <alignment horizontal="center" vertical="center"/>
      <protection locked="0"/>
    </xf>
    <xf numFmtId="0" fontId="23" fillId="64" borderId="19" xfId="0" applyFont="1" applyFill="1" applyBorder="1" applyAlignment="1" applyProtection="1">
      <alignment horizontal="center" vertical="center"/>
      <protection locked="0"/>
    </xf>
    <xf numFmtId="0" fontId="23" fillId="65" borderId="19" xfId="0" applyFont="1" applyFill="1" applyBorder="1" applyAlignment="1" applyProtection="1">
      <alignment horizontal="center"/>
      <protection locked="0"/>
    </xf>
    <xf numFmtId="0" fontId="44" fillId="66" borderId="19" xfId="0" applyFont="1" applyFill="1" applyBorder="1" applyAlignment="1" applyProtection="1">
      <alignment horizontal="center" vertical="center"/>
      <protection locked="0"/>
    </xf>
    <xf numFmtId="0" fontId="23" fillId="67" borderId="20" xfId="0" applyFont="1" applyFill="1" applyBorder="1" applyAlignment="1" applyProtection="1">
      <alignment horizontal="center" vertical="center"/>
      <protection locked="0"/>
    </xf>
    <xf numFmtId="0" fontId="23" fillId="68" borderId="21" xfId="0" applyFont="1" applyFill="1" applyBorder="1" applyAlignment="1" applyProtection="1">
      <alignment horizontal="center" vertical="center"/>
      <protection locked="0"/>
    </xf>
    <xf numFmtId="0" fontId="23" fillId="69" borderId="21" xfId="0" applyFont="1" applyFill="1" applyBorder="1" applyAlignment="1" applyProtection="1">
      <alignment horizontal="center" vertical="center"/>
      <protection locked="0"/>
    </xf>
    <xf numFmtId="0" fontId="23" fillId="70" borderId="21" xfId="0" applyFont="1" applyFill="1" applyBorder="1" applyAlignment="1" applyProtection="1">
      <alignment horizontal="center" vertical="center"/>
      <protection locked="0"/>
    </xf>
    <xf numFmtId="0" fontId="23" fillId="71" borderId="21" xfId="0" applyFont="1" applyFill="1" applyBorder="1" applyAlignment="1" applyProtection="1">
      <alignment horizontal="center" vertical="center"/>
      <protection locked="0"/>
    </xf>
    <xf numFmtId="0" fontId="23" fillId="72" borderId="21" xfId="0" applyFont="1" applyFill="1" applyBorder="1" applyAlignment="1" applyProtection="1">
      <alignment horizontal="center" vertical="center"/>
      <protection locked="0"/>
    </xf>
    <xf numFmtId="0" fontId="23" fillId="73" borderId="21" xfId="0" applyFont="1" applyFill="1" applyBorder="1" applyAlignment="1" applyProtection="1">
      <alignment horizontal="center" vertical="center"/>
      <protection locked="0"/>
    </xf>
    <xf numFmtId="0" fontId="23" fillId="57" borderId="3" xfId="0" applyFont="1" applyFill="1" applyBorder="1" applyAlignment="1" applyProtection="1">
      <alignment horizontal="center" vertical="center"/>
      <protection locked="0"/>
    </xf>
    <xf numFmtId="0" fontId="44" fillId="58" borderId="13" xfId="0" applyFont="1" applyFill="1" applyBorder="1" applyAlignment="1" applyProtection="1">
      <alignment horizontal="center" vertical="center"/>
      <protection locked="0"/>
    </xf>
    <xf numFmtId="0" fontId="44" fillId="59" borderId="13" xfId="0" applyFont="1" applyFill="1" applyBorder="1" applyAlignment="1" applyProtection="1">
      <alignment horizontal="center" vertical="center"/>
      <protection locked="0"/>
    </xf>
    <xf numFmtId="0" fontId="23" fillId="60" borderId="13" xfId="0" applyFont="1" applyFill="1" applyBorder="1" applyAlignment="1" applyProtection="1">
      <alignment horizontal="center" vertical="center"/>
      <protection locked="0"/>
    </xf>
    <xf numFmtId="0" fontId="23" fillId="61" borderId="13" xfId="0" applyFont="1" applyFill="1" applyBorder="1" applyAlignment="1" applyProtection="1">
      <alignment horizontal="center" vertical="center"/>
      <protection locked="0"/>
    </xf>
    <xf numFmtId="0" fontId="23" fillId="62" borderId="13" xfId="0" applyFont="1" applyFill="1" applyBorder="1" applyAlignment="1" applyProtection="1">
      <alignment horizontal="center" vertical="center"/>
      <protection locked="0"/>
    </xf>
    <xf numFmtId="0" fontId="23" fillId="63" borderId="13" xfId="0" applyFont="1" applyFill="1" applyBorder="1" applyAlignment="1" applyProtection="1">
      <alignment horizontal="center" vertical="center"/>
      <protection locked="0"/>
    </xf>
    <xf numFmtId="0" fontId="23" fillId="64" borderId="13" xfId="0" applyFont="1" applyFill="1" applyBorder="1" applyAlignment="1" applyProtection="1">
      <alignment horizontal="center" vertical="center"/>
      <protection locked="0"/>
    </xf>
    <xf numFmtId="0" fontId="23" fillId="65" borderId="13" xfId="0" applyFont="1" applyFill="1" applyBorder="1" applyAlignment="1" applyProtection="1">
      <alignment horizontal="center"/>
      <protection locked="0"/>
    </xf>
    <xf numFmtId="0" fontId="44" fillId="66" borderId="13" xfId="0" applyFont="1" applyFill="1" applyBorder="1" applyAlignment="1" applyProtection="1">
      <alignment horizontal="center" vertical="center"/>
      <protection locked="0"/>
    </xf>
    <xf numFmtId="0" fontId="23" fillId="67" borderId="1" xfId="0" applyFont="1" applyFill="1" applyBorder="1" applyAlignment="1" applyProtection="1">
      <alignment horizontal="center" vertical="center"/>
      <protection locked="0"/>
    </xf>
    <xf numFmtId="0" fontId="23" fillId="68" borderId="23" xfId="0" applyFont="1" applyFill="1" applyBorder="1" applyAlignment="1" applyProtection="1">
      <alignment horizontal="center" vertical="center"/>
      <protection locked="0"/>
    </xf>
    <xf numFmtId="0" fontId="23" fillId="69" borderId="23" xfId="0" applyFont="1" applyFill="1" applyBorder="1" applyAlignment="1" applyProtection="1">
      <alignment horizontal="center" vertical="center"/>
      <protection locked="0"/>
    </xf>
    <xf numFmtId="0" fontId="23" fillId="70" borderId="23" xfId="0" applyFont="1" applyFill="1" applyBorder="1" applyAlignment="1" applyProtection="1">
      <alignment horizontal="center" vertical="center"/>
      <protection locked="0"/>
    </xf>
    <xf numFmtId="0" fontId="23" fillId="71" borderId="23" xfId="0" applyFont="1" applyFill="1" applyBorder="1" applyAlignment="1" applyProtection="1">
      <alignment horizontal="center" vertical="center"/>
      <protection locked="0"/>
    </xf>
    <xf numFmtId="0" fontId="23" fillId="72" borderId="23" xfId="0" applyFont="1" applyFill="1" applyBorder="1" applyAlignment="1" applyProtection="1">
      <alignment horizontal="center" vertical="center"/>
      <protection locked="0"/>
    </xf>
    <xf numFmtId="0" fontId="23" fillId="73" borderId="23" xfId="0" applyFont="1" applyFill="1" applyBorder="1" applyAlignment="1" applyProtection="1">
      <alignment horizontal="center" vertical="center"/>
      <protection locked="0"/>
    </xf>
    <xf numFmtId="0" fontId="23" fillId="65" borderId="13" xfId="0" applyFont="1" applyFill="1" applyBorder="1" applyAlignment="1" applyProtection="1">
      <alignment horizontal="center" vertical="center"/>
      <protection locked="0"/>
    </xf>
    <xf numFmtId="0" fontId="0" fillId="0" borderId="97" xfId="0" applyBorder="1"/>
    <xf numFmtId="0" fontId="20" fillId="0" borderId="98" xfId="0" applyFont="1" applyBorder="1" applyAlignment="1">
      <alignment horizontal="center"/>
    </xf>
    <xf numFmtId="0" fontId="19" fillId="0" borderId="98" xfId="0" applyFont="1" applyBorder="1" applyAlignment="1">
      <alignment horizontal="center"/>
    </xf>
    <xf numFmtId="3" fontId="19" fillId="0" borderId="98" xfId="0" applyNumberFormat="1" applyFont="1" applyBorder="1" applyAlignment="1">
      <alignment horizontal="center"/>
    </xf>
    <xf numFmtId="0" fontId="2" fillId="0" borderId="98" xfId="0" applyFont="1" applyBorder="1"/>
    <xf numFmtId="166" fontId="21" fillId="0" borderId="98" xfId="0" applyNumberFormat="1" applyFont="1" applyBorder="1" applyAlignment="1">
      <alignment horizontal="right"/>
    </xf>
    <xf numFmtId="166" fontId="22" fillId="0" borderId="98" xfId="0" applyNumberFormat="1" applyFont="1" applyBorder="1" applyAlignment="1">
      <alignment horizontal="right"/>
    </xf>
    <xf numFmtId="0" fontId="23" fillId="57" borderId="99" xfId="0" applyFont="1" applyFill="1" applyBorder="1" applyAlignment="1" applyProtection="1">
      <alignment horizontal="center" vertical="center"/>
      <protection locked="0"/>
    </xf>
    <xf numFmtId="0" fontId="44" fillId="58" borderId="98" xfId="0" applyFont="1" applyFill="1" applyBorder="1" applyAlignment="1" applyProtection="1">
      <alignment horizontal="center" vertical="center"/>
      <protection locked="0"/>
    </xf>
    <xf numFmtId="0" fontId="44" fillId="59" borderId="98" xfId="0" applyFont="1" applyFill="1" applyBorder="1" applyAlignment="1" applyProtection="1">
      <alignment horizontal="center" vertical="center"/>
      <protection locked="0"/>
    </xf>
    <xf numFmtId="0" fontId="44" fillId="21" borderId="98" xfId="0" applyFont="1" applyFill="1" applyBorder="1" applyAlignment="1" applyProtection="1">
      <alignment horizontal="center" vertical="center"/>
      <protection locked="0"/>
    </xf>
    <xf numFmtId="0" fontId="23" fillId="60" borderId="98" xfId="0" applyFont="1" applyFill="1" applyBorder="1" applyAlignment="1" applyProtection="1">
      <alignment horizontal="center" vertical="center"/>
      <protection locked="0"/>
    </xf>
    <xf numFmtId="0" fontId="23" fillId="61" borderId="98" xfId="0" applyFont="1" applyFill="1" applyBorder="1" applyAlignment="1" applyProtection="1">
      <alignment horizontal="center" vertical="center"/>
      <protection locked="0"/>
    </xf>
    <xf numFmtId="0" fontId="23" fillId="62" borderId="98" xfId="0" applyFont="1" applyFill="1" applyBorder="1" applyAlignment="1" applyProtection="1">
      <alignment horizontal="center" vertical="center"/>
      <protection locked="0"/>
    </xf>
    <xf numFmtId="0" fontId="23" fillId="63" borderId="98" xfId="0" applyFont="1" applyFill="1" applyBorder="1" applyAlignment="1" applyProtection="1">
      <alignment horizontal="center" vertical="center"/>
      <protection locked="0"/>
    </xf>
    <xf numFmtId="0" fontId="23" fillId="64" borderId="98" xfId="0" applyFont="1" applyFill="1" applyBorder="1" applyAlignment="1" applyProtection="1">
      <alignment horizontal="center" vertical="center"/>
      <protection locked="0"/>
    </xf>
    <xf numFmtId="0" fontId="23" fillId="65" borderId="98" xfId="0" applyFont="1" applyFill="1" applyBorder="1" applyAlignment="1" applyProtection="1">
      <alignment horizontal="center" vertical="center"/>
      <protection locked="0"/>
    </xf>
    <xf numFmtId="0" fontId="44" fillId="66" borderId="98" xfId="0" applyFont="1" applyFill="1" applyBorder="1" applyAlignment="1" applyProtection="1">
      <alignment horizontal="center" vertical="center"/>
      <protection locked="0"/>
    </xf>
    <xf numFmtId="0" fontId="23" fillId="67" borderId="100" xfId="0" applyFont="1" applyFill="1" applyBorder="1" applyAlignment="1" applyProtection="1">
      <alignment horizontal="center" vertical="center"/>
      <protection locked="0"/>
    </xf>
    <xf numFmtId="0" fontId="23" fillId="68" borderId="101" xfId="0" applyFont="1" applyFill="1" applyBorder="1" applyAlignment="1" applyProtection="1">
      <alignment horizontal="center" vertical="center"/>
      <protection locked="0"/>
    </xf>
    <xf numFmtId="0" fontId="23" fillId="69" borderId="101" xfId="0" applyFont="1" applyFill="1" applyBorder="1" applyAlignment="1" applyProtection="1">
      <alignment horizontal="center" vertical="center"/>
      <protection locked="0"/>
    </xf>
    <xf numFmtId="0" fontId="23" fillId="70" borderId="101" xfId="0" applyFont="1" applyFill="1" applyBorder="1" applyAlignment="1" applyProtection="1">
      <alignment horizontal="center" vertical="center"/>
      <protection locked="0"/>
    </xf>
    <xf numFmtId="0" fontId="23" fillId="71" borderId="101" xfId="0" applyFont="1" applyFill="1" applyBorder="1" applyAlignment="1" applyProtection="1">
      <alignment horizontal="center" vertical="center"/>
      <protection locked="0"/>
    </xf>
    <xf numFmtId="0" fontId="23" fillId="72" borderId="101" xfId="0" applyFont="1" applyFill="1" applyBorder="1" applyAlignment="1" applyProtection="1">
      <alignment horizontal="center" vertical="center"/>
      <protection locked="0"/>
    </xf>
    <xf numFmtId="0" fontId="23" fillId="73" borderId="101" xfId="0" applyFont="1" applyFill="1" applyBorder="1" applyAlignment="1" applyProtection="1">
      <alignment horizontal="center" vertical="center"/>
      <protection locked="0"/>
    </xf>
    <xf numFmtId="0" fontId="20" fillId="0" borderId="15" xfId="0" applyFont="1" applyBorder="1" applyAlignment="1">
      <alignment horizontal="center"/>
    </xf>
    <xf numFmtId="0" fontId="23" fillId="57" borderId="12" xfId="0" applyFont="1" applyFill="1" applyBorder="1" applyAlignment="1" applyProtection="1">
      <alignment horizontal="center" vertical="center"/>
      <protection locked="0"/>
    </xf>
    <xf numFmtId="0" fontId="44" fillId="58" borderId="15" xfId="0" applyFont="1" applyFill="1" applyBorder="1" applyAlignment="1" applyProtection="1">
      <alignment horizontal="center" vertical="center"/>
      <protection locked="0"/>
    </xf>
    <xf numFmtId="0" fontId="44" fillId="59" borderId="15" xfId="0" applyFont="1" applyFill="1" applyBorder="1" applyAlignment="1" applyProtection="1">
      <alignment horizontal="center" vertical="center"/>
      <protection locked="0"/>
    </xf>
    <xf numFmtId="0" fontId="44" fillId="21" borderId="15" xfId="0" applyFont="1" applyFill="1" applyBorder="1" applyAlignment="1" applyProtection="1">
      <alignment horizontal="center" vertical="center"/>
      <protection locked="0"/>
    </xf>
    <xf numFmtId="0" fontId="23" fillId="60" borderId="15" xfId="0" applyFont="1" applyFill="1" applyBorder="1" applyAlignment="1" applyProtection="1">
      <alignment horizontal="center" vertical="center"/>
      <protection locked="0"/>
    </xf>
    <xf numFmtId="0" fontId="23" fillId="61" borderId="15" xfId="0" applyFont="1" applyFill="1" applyBorder="1" applyAlignment="1" applyProtection="1">
      <alignment horizontal="center" vertical="center"/>
      <protection locked="0"/>
    </xf>
    <xf numFmtId="0" fontId="23" fillId="62" borderId="15" xfId="0" applyFont="1" applyFill="1" applyBorder="1" applyAlignment="1" applyProtection="1">
      <alignment horizontal="center" vertical="center"/>
      <protection locked="0"/>
    </xf>
    <xf numFmtId="0" fontId="23" fillId="63" borderId="15" xfId="0" applyFont="1" applyFill="1" applyBorder="1" applyAlignment="1" applyProtection="1">
      <alignment horizontal="center" vertical="center"/>
      <protection locked="0"/>
    </xf>
    <xf numFmtId="0" fontId="23" fillId="64" borderId="15" xfId="0" applyFont="1" applyFill="1" applyBorder="1" applyAlignment="1" applyProtection="1">
      <alignment horizontal="center" vertical="center"/>
      <protection locked="0"/>
    </xf>
    <xf numFmtId="0" fontId="23" fillId="65" borderId="15" xfId="0" applyFont="1" applyFill="1" applyBorder="1" applyAlignment="1" applyProtection="1">
      <alignment horizontal="center" vertical="center"/>
      <protection locked="0"/>
    </xf>
    <xf numFmtId="0" fontId="44" fillId="66" borderId="15" xfId="0" applyFont="1" applyFill="1" applyBorder="1" applyAlignment="1" applyProtection="1">
      <alignment horizontal="center" vertical="center"/>
      <protection locked="0"/>
    </xf>
    <xf numFmtId="0" fontId="23" fillId="67" borderId="24" xfId="0" applyFont="1" applyFill="1" applyBorder="1" applyAlignment="1" applyProtection="1">
      <alignment horizontal="center" vertical="center"/>
      <protection locked="0"/>
    </xf>
    <xf numFmtId="0" fontId="23" fillId="68" borderId="57" xfId="0" applyFont="1" applyFill="1" applyBorder="1" applyAlignment="1" applyProtection="1">
      <alignment horizontal="center" vertical="center"/>
      <protection locked="0"/>
    </xf>
    <xf numFmtId="0" fontId="23" fillId="69" borderId="57" xfId="0" applyFont="1" applyFill="1" applyBorder="1" applyAlignment="1" applyProtection="1">
      <alignment horizontal="center" vertical="center"/>
      <protection locked="0"/>
    </xf>
    <xf numFmtId="0" fontId="23" fillId="70" borderId="57" xfId="0" applyFont="1" applyFill="1" applyBorder="1" applyAlignment="1" applyProtection="1">
      <alignment horizontal="center" vertical="center"/>
      <protection locked="0"/>
    </xf>
    <xf numFmtId="0" fontId="23" fillId="71" borderId="57" xfId="0" applyFont="1" applyFill="1" applyBorder="1" applyAlignment="1" applyProtection="1">
      <alignment horizontal="center" vertical="center"/>
      <protection locked="0"/>
    </xf>
    <xf numFmtId="0" fontId="23" fillId="72" borderId="57" xfId="0" applyFont="1" applyFill="1" applyBorder="1" applyAlignment="1" applyProtection="1">
      <alignment horizontal="center" vertical="center"/>
      <protection locked="0"/>
    </xf>
    <xf numFmtId="0" fontId="23" fillId="73" borderId="57" xfId="0" applyFont="1" applyFill="1" applyBorder="1" applyAlignment="1" applyProtection="1">
      <alignment horizontal="center" vertical="center"/>
      <protection locked="0"/>
    </xf>
    <xf numFmtId="166" fontId="2" fillId="0" borderId="17" xfId="0" applyNumberFormat="1" applyFont="1" applyBorder="1"/>
    <xf numFmtId="0" fontId="26" fillId="57" borderId="3" xfId="0" applyFont="1" applyFill="1" applyBorder="1" applyAlignment="1">
      <alignment horizontal="center" vertical="center"/>
    </xf>
    <xf numFmtId="0" fontId="26" fillId="58" borderId="13" xfId="0" applyFont="1" applyFill="1" applyBorder="1" applyAlignment="1">
      <alignment horizontal="center" vertical="center"/>
    </xf>
    <xf numFmtId="0" fontId="26" fillId="59" borderId="13" xfId="0" applyFont="1" applyFill="1" applyBorder="1" applyAlignment="1">
      <alignment horizontal="center" vertical="center"/>
    </xf>
    <xf numFmtId="0" fontId="26" fillId="60" borderId="13" xfId="0" applyFont="1" applyFill="1" applyBorder="1" applyAlignment="1">
      <alignment horizontal="center" vertical="center"/>
    </xf>
    <xf numFmtId="0" fontId="26" fillId="61" borderId="13" xfId="0" applyFont="1" applyFill="1" applyBorder="1" applyAlignment="1">
      <alignment horizontal="center" vertical="center"/>
    </xf>
    <xf numFmtId="0" fontId="26" fillId="62" borderId="13" xfId="0" applyFont="1" applyFill="1" applyBorder="1" applyAlignment="1">
      <alignment horizontal="center" vertical="center"/>
    </xf>
    <xf numFmtId="0" fontId="26" fillId="63" borderId="13" xfId="0" applyFont="1" applyFill="1" applyBorder="1" applyAlignment="1">
      <alignment horizontal="center" vertical="center"/>
    </xf>
    <xf numFmtId="0" fontId="26" fillId="64" borderId="13" xfId="0" applyFont="1" applyFill="1" applyBorder="1" applyAlignment="1">
      <alignment horizontal="center" vertical="center"/>
    </xf>
    <xf numFmtId="0" fontId="27" fillId="65" borderId="13" xfId="0" applyFont="1" applyFill="1" applyBorder="1"/>
    <xf numFmtId="0" fontId="7" fillId="66" borderId="13" xfId="0" applyFont="1" applyFill="1" applyBorder="1" applyAlignment="1">
      <alignment horizontal="center" vertical="center"/>
    </xf>
    <xf numFmtId="0" fontId="26" fillId="67" borderId="1" xfId="0" applyFont="1" applyFill="1" applyBorder="1" applyAlignment="1">
      <alignment horizontal="center" vertical="center"/>
    </xf>
    <xf numFmtId="0" fontId="26" fillId="68" borderId="23" xfId="0" applyFont="1" applyFill="1" applyBorder="1" applyAlignment="1">
      <alignment horizontal="center" vertical="center"/>
    </xf>
    <xf numFmtId="0" fontId="26" fillId="69" borderId="23" xfId="0" applyFont="1" applyFill="1" applyBorder="1" applyAlignment="1">
      <alignment horizontal="center" vertical="center"/>
    </xf>
    <xf numFmtId="0" fontId="26" fillId="70" borderId="23" xfId="0" applyFont="1" applyFill="1" applyBorder="1" applyAlignment="1">
      <alignment horizontal="center" vertical="center"/>
    </xf>
    <xf numFmtId="0" fontId="26" fillId="71" borderId="23" xfId="0" applyFont="1" applyFill="1" applyBorder="1" applyAlignment="1">
      <alignment horizontal="center" vertical="center"/>
    </xf>
    <xf numFmtId="0" fontId="26" fillId="72" borderId="23" xfId="0" applyFont="1" applyFill="1" applyBorder="1" applyAlignment="1">
      <alignment horizontal="center" vertical="center"/>
    </xf>
    <xf numFmtId="0" fontId="26" fillId="73" borderId="23" xfId="0" applyFont="1" applyFill="1" applyBorder="1" applyAlignment="1">
      <alignment horizontal="center" vertical="center"/>
    </xf>
    <xf numFmtId="0" fontId="2" fillId="3" borderId="36" xfId="0" applyFont="1" applyFill="1" applyBorder="1" applyAlignment="1">
      <alignment vertical="center"/>
    </xf>
    <xf numFmtId="167" fontId="0" fillId="3" borderId="36" xfId="0" applyNumberFormat="1" applyFill="1" applyBorder="1" applyAlignment="1">
      <alignment horizontal="center" vertical="center"/>
    </xf>
    <xf numFmtId="166" fontId="2" fillId="0" borderId="17" xfId="0" applyNumberFormat="1" applyFont="1" applyBorder="1" applyAlignment="1">
      <alignment vertical="center"/>
    </xf>
    <xf numFmtId="3" fontId="30" fillId="57" borderId="28" xfId="0" applyNumberFormat="1" applyFont="1" applyFill="1" applyBorder="1" applyAlignment="1">
      <alignment horizontal="center" vertical="center" wrapText="1"/>
    </xf>
    <xf numFmtId="3" fontId="42" fillId="58" borderId="29" xfId="0" applyNumberFormat="1" applyFont="1" applyFill="1" applyBorder="1" applyAlignment="1">
      <alignment horizontal="center" vertical="center" wrapText="1"/>
    </xf>
    <xf numFmtId="3" fontId="42" fillId="59" borderId="29" xfId="0" applyNumberFormat="1" applyFont="1" applyFill="1" applyBorder="1" applyAlignment="1">
      <alignment horizontal="center" vertical="center" wrapText="1"/>
    </xf>
    <xf numFmtId="3" fontId="30" fillId="60" borderId="29" xfId="0" applyNumberFormat="1" applyFont="1" applyFill="1" applyBorder="1" applyAlignment="1">
      <alignment horizontal="center" vertical="center" wrapText="1"/>
    </xf>
    <xf numFmtId="3" fontId="30" fillId="61" borderId="29" xfId="0" applyNumberFormat="1" applyFont="1" applyFill="1" applyBorder="1" applyAlignment="1">
      <alignment horizontal="center" vertical="center"/>
    </xf>
    <xf numFmtId="3" fontId="30" fillId="62" borderId="29" xfId="0" applyNumberFormat="1" applyFont="1" applyFill="1" applyBorder="1" applyAlignment="1">
      <alignment horizontal="center" vertical="center"/>
    </xf>
    <xf numFmtId="3" fontId="30" fillId="63" borderId="29" xfId="0" applyNumberFormat="1" applyFont="1" applyFill="1" applyBorder="1" applyAlignment="1">
      <alignment horizontal="center" vertical="center" wrapText="1"/>
    </xf>
    <xf numFmtId="3" fontId="30" fillId="64" borderId="40" xfId="0" applyNumberFormat="1" applyFont="1" applyFill="1" applyBorder="1" applyAlignment="1">
      <alignment horizontal="center" vertical="center" wrapText="1"/>
    </xf>
    <xf numFmtId="3" fontId="30" fillId="65" borderId="40" xfId="0" applyNumberFormat="1" applyFont="1" applyFill="1" applyBorder="1" applyAlignment="1">
      <alignment horizontal="center" vertical="center" wrapText="1"/>
    </xf>
    <xf numFmtId="3" fontId="31" fillId="66" borderId="29" xfId="0" applyNumberFormat="1" applyFont="1" applyFill="1" applyBorder="1" applyAlignment="1">
      <alignment horizontal="center" vertical="center" wrapText="1"/>
    </xf>
    <xf numFmtId="3" fontId="30" fillId="67" borderId="38" xfId="0" applyNumberFormat="1" applyFont="1" applyFill="1" applyBorder="1" applyAlignment="1">
      <alignment horizontal="center" vertical="center" wrapText="1"/>
    </xf>
    <xf numFmtId="3" fontId="30" fillId="68" borderId="30" xfId="0" applyNumberFormat="1" applyFont="1" applyFill="1" applyBorder="1" applyAlignment="1">
      <alignment horizontal="center" vertical="center"/>
    </xf>
    <xf numFmtId="3" fontId="30" fillId="69" borderId="30" xfId="0" applyNumberFormat="1" applyFont="1" applyFill="1" applyBorder="1" applyAlignment="1">
      <alignment horizontal="center" vertical="center"/>
    </xf>
    <xf numFmtId="3" fontId="30" fillId="70" borderId="30" xfId="0" applyNumberFormat="1" applyFont="1" applyFill="1" applyBorder="1" applyAlignment="1">
      <alignment horizontal="center" vertical="center"/>
    </xf>
    <xf numFmtId="3" fontId="30" fillId="71" borderId="30" xfId="0" applyNumberFormat="1" applyFont="1" applyFill="1" applyBorder="1" applyAlignment="1">
      <alignment horizontal="center" vertical="center"/>
    </xf>
    <xf numFmtId="3" fontId="30" fillId="72" borderId="30" xfId="0" applyNumberFormat="1" applyFont="1" applyFill="1" applyBorder="1" applyAlignment="1">
      <alignment horizontal="center" vertical="center"/>
    </xf>
    <xf numFmtId="3" fontId="30" fillId="73" borderId="30" xfId="0" applyNumberFormat="1" applyFont="1" applyFill="1" applyBorder="1" applyAlignment="1">
      <alignment horizontal="center" vertical="center"/>
    </xf>
    <xf numFmtId="166" fontId="13" fillId="39" borderId="67" xfId="0" applyNumberFormat="1" applyFont="1" applyFill="1" applyBorder="1" applyAlignment="1">
      <alignment vertical="center"/>
    </xf>
    <xf numFmtId="0" fontId="47" fillId="0" borderId="26" xfId="0" applyFont="1" applyBorder="1" applyAlignment="1">
      <alignment vertical="center"/>
    </xf>
    <xf numFmtId="0" fontId="47" fillId="0" borderId="36" xfId="0" applyFont="1" applyBorder="1" applyAlignment="1">
      <alignment vertical="center"/>
    </xf>
    <xf numFmtId="166" fontId="47" fillId="0" borderId="0" xfId="0" applyNumberFormat="1" applyFont="1" applyAlignment="1">
      <alignment horizontal="center" vertical="center"/>
    </xf>
    <xf numFmtId="0" fontId="2" fillId="0" borderId="74" xfId="0" applyFont="1" applyBorder="1"/>
    <xf numFmtId="3" fontId="23" fillId="57" borderId="102" xfId="0" applyNumberFormat="1" applyFont="1" applyFill="1" applyBorder="1" applyAlignment="1" applyProtection="1">
      <alignment horizontal="center" vertical="center"/>
      <protection locked="0"/>
    </xf>
    <xf numFmtId="3" fontId="44" fillId="58" borderId="73" xfId="0" applyNumberFormat="1" applyFont="1" applyFill="1" applyBorder="1" applyAlignment="1" applyProtection="1">
      <alignment horizontal="center" vertical="center"/>
      <protection locked="0"/>
    </xf>
    <xf numFmtId="3" fontId="44" fillId="59" borderId="73" xfId="0" applyNumberFormat="1" applyFont="1" applyFill="1" applyBorder="1" applyAlignment="1" applyProtection="1">
      <alignment horizontal="center" vertical="center"/>
      <protection locked="0"/>
    </xf>
    <xf numFmtId="3" fontId="23" fillId="60" borderId="73" xfId="0" applyNumberFormat="1" applyFont="1" applyFill="1" applyBorder="1" applyAlignment="1" applyProtection="1">
      <alignment horizontal="center" vertical="center"/>
      <protection locked="0"/>
    </xf>
    <xf numFmtId="3" fontId="23" fillId="61" borderId="73" xfId="0" applyNumberFormat="1" applyFont="1" applyFill="1" applyBorder="1" applyAlignment="1" applyProtection="1">
      <alignment horizontal="center" vertical="center"/>
      <protection locked="0"/>
    </xf>
    <xf numFmtId="3" fontId="23" fillId="62" borderId="73" xfId="0" applyNumberFormat="1" applyFont="1" applyFill="1" applyBorder="1" applyAlignment="1" applyProtection="1">
      <alignment horizontal="center" vertical="center"/>
      <protection locked="0"/>
    </xf>
    <xf numFmtId="3" fontId="23" fillId="63" borderId="73" xfId="0" applyNumberFormat="1" applyFont="1" applyFill="1" applyBorder="1" applyAlignment="1" applyProtection="1">
      <alignment horizontal="center" vertical="center"/>
      <protection locked="0"/>
    </xf>
    <xf numFmtId="3" fontId="23" fillId="64" borderId="73" xfId="0" applyNumberFormat="1" applyFont="1" applyFill="1" applyBorder="1" applyAlignment="1" applyProtection="1">
      <alignment horizontal="center" vertical="center"/>
      <protection locked="0"/>
    </xf>
    <xf numFmtId="3" fontId="23" fillId="65" borderId="73" xfId="0" applyNumberFormat="1" applyFont="1" applyFill="1" applyBorder="1" applyAlignment="1" applyProtection="1">
      <alignment horizontal="center"/>
      <protection locked="0"/>
    </xf>
    <xf numFmtId="3" fontId="44" fillId="66" borderId="73" xfId="0" applyNumberFormat="1" applyFont="1" applyFill="1" applyBorder="1" applyAlignment="1" applyProtection="1">
      <alignment horizontal="center" vertical="center"/>
      <protection locked="0"/>
    </xf>
    <xf numFmtId="3" fontId="23" fillId="67" borderId="74" xfId="0" applyNumberFormat="1" applyFont="1" applyFill="1" applyBorder="1" applyAlignment="1" applyProtection="1">
      <alignment horizontal="center" vertical="center"/>
      <protection locked="0"/>
    </xf>
    <xf numFmtId="3" fontId="23" fillId="68" borderId="75" xfId="0" applyNumberFormat="1" applyFont="1" applyFill="1" applyBorder="1" applyAlignment="1" applyProtection="1">
      <alignment horizontal="center" vertical="center"/>
      <protection locked="0"/>
    </xf>
    <xf numFmtId="3" fontId="23" fillId="69" borderId="74" xfId="0" applyNumberFormat="1" applyFont="1" applyFill="1" applyBorder="1" applyAlignment="1" applyProtection="1">
      <alignment horizontal="center" vertical="center"/>
      <protection locked="0"/>
    </xf>
    <xf numFmtId="3" fontId="23" fillId="70" borderId="74" xfId="0" applyNumberFormat="1" applyFont="1" applyFill="1" applyBorder="1" applyAlignment="1" applyProtection="1">
      <alignment horizontal="center" vertical="center"/>
      <protection locked="0"/>
    </xf>
    <xf numFmtId="3" fontId="23" fillId="71" borderId="74" xfId="0" applyNumberFormat="1" applyFont="1" applyFill="1" applyBorder="1" applyAlignment="1" applyProtection="1">
      <alignment horizontal="center" vertical="center"/>
      <protection locked="0"/>
    </xf>
    <xf numFmtId="3" fontId="23" fillId="72" borderId="74" xfId="0" applyNumberFormat="1" applyFont="1" applyFill="1" applyBorder="1" applyAlignment="1" applyProtection="1">
      <alignment horizontal="center" vertical="center"/>
      <protection locked="0"/>
    </xf>
    <xf numFmtId="3" fontId="23" fillId="73" borderId="76" xfId="0" applyNumberFormat="1" applyFont="1" applyFill="1" applyBorder="1" applyAlignment="1" applyProtection="1">
      <alignment horizontal="center" vertical="center"/>
      <protection locked="0"/>
    </xf>
    <xf numFmtId="0" fontId="47" fillId="0" borderId="83" xfId="0" applyFont="1" applyBorder="1" applyAlignment="1">
      <alignment vertical="center"/>
    </xf>
    <xf numFmtId="0" fontId="47" fillId="0" borderId="84" xfId="0" applyFont="1" applyBorder="1" applyAlignment="1">
      <alignment vertical="center"/>
    </xf>
    <xf numFmtId="0" fontId="17" fillId="57" borderId="18" xfId="0" applyFont="1" applyFill="1" applyBorder="1"/>
    <xf numFmtId="0" fontId="17" fillId="74" borderId="18" xfId="0" applyFont="1" applyFill="1" applyBorder="1"/>
    <xf numFmtId="0" fontId="17" fillId="75" borderId="18" xfId="0" applyFont="1" applyFill="1" applyBorder="1"/>
    <xf numFmtId="0" fontId="2" fillId="76" borderId="18" xfId="0" applyFont="1" applyFill="1" applyBorder="1"/>
    <xf numFmtId="0" fontId="17" fillId="77" borderId="18" xfId="0" applyFont="1" applyFill="1" applyBorder="1"/>
    <xf numFmtId="0" fontId="18" fillId="78" borderId="18" xfId="0" applyFont="1" applyFill="1" applyBorder="1"/>
    <xf numFmtId="0" fontId="2" fillId="79" borderId="18" xfId="0" applyFont="1" applyFill="1" applyBorder="1"/>
    <xf numFmtId="0" fontId="17" fillId="80" borderId="18" xfId="0" applyFont="1" applyFill="1" applyBorder="1"/>
    <xf numFmtId="0" fontId="17" fillId="81" borderId="18" xfId="0" applyFont="1" applyFill="1" applyBorder="1"/>
    <xf numFmtId="0" fontId="17" fillId="82" borderId="18" xfId="0" applyFont="1" applyFill="1" applyBorder="1"/>
    <xf numFmtId="0" fontId="17" fillId="83" borderId="18" xfId="0" applyFont="1" applyFill="1" applyBorder="1"/>
    <xf numFmtId="0" fontId="3" fillId="0" borderId="0" xfId="0" applyFont="1" applyAlignment="1">
      <alignment horizontal="left" vertical="center" wrapText="1"/>
    </xf>
    <xf numFmtId="3" fontId="24" fillId="0" borderId="60" xfId="0" applyNumberFormat="1" applyFont="1" applyBorder="1" applyAlignment="1">
      <alignment horizontal="center" vertical="center"/>
    </xf>
    <xf numFmtId="3" fontId="23" fillId="57" borderId="19" xfId="0" applyNumberFormat="1" applyFont="1" applyFill="1" applyBorder="1" applyAlignment="1">
      <alignment horizontal="center" vertical="center"/>
    </xf>
    <xf numFmtId="3" fontId="44" fillId="58" borderId="19" xfId="0" applyNumberFormat="1" applyFont="1" applyFill="1" applyBorder="1" applyAlignment="1">
      <alignment horizontal="center" vertical="center"/>
    </xf>
    <xf numFmtId="3" fontId="44" fillId="74" borderId="19" xfId="0" applyNumberFormat="1" applyFont="1" applyFill="1" applyBorder="1" applyAlignment="1">
      <alignment horizontal="center" vertical="center"/>
    </xf>
    <xf numFmtId="3" fontId="44" fillId="75" borderId="19" xfId="0" applyNumberFormat="1" applyFont="1" applyFill="1" applyBorder="1" applyAlignment="1">
      <alignment horizontal="center" vertical="center"/>
    </xf>
    <xf numFmtId="3" fontId="23" fillId="76" borderId="19" xfId="0" applyNumberFormat="1" applyFont="1" applyFill="1" applyBorder="1" applyAlignment="1">
      <alignment horizontal="center" vertical="center"/>
    </xf>
    <xf numFmtId="3" fontId="23" fillId="77" borderId="19" xfId="0" applyNumberFormat="1" applyFont="1" applyFill="1" applyBorder="1" applyAlignment="1">
      <alignment horizontal="center" vertical="center"/>
    </xf>
    <xf numFmtId="3" fontId="23" fillId="78" borderId="19" xfId="0" applyNumberFormat="1" applyFont="1" applyFill="1" applyBorder="1" applyAlignment="1">
      <alignment horizontal="center" vertical="center"/>
    </xf>
    <xf numFmtId="3" fontId="23" fillId="79" borderId="19" xfId="0" applyNumberFormat="1" applyFont="1" applyFill="1" applyBorder="1" applyAlignment="1">
      <alignment horizontal="center" vertical="center"/>
    </xf>
    <xf numFmtId="3" fontId="23" fillId="80" borderId="20" xfId="0" applyNumberFormat="1" applyFont="1" applyFill="1" applyBorder="1" applyAlignment="1">
      <alignment horizontal="center" vertical="center"/>
    </xf>
    <xf numFmtId="3" fontId="23" fillId="81" borderId="21" xfId="0" applyNumberFormat="1" applyFont="1" applyFill="1" applyBorder="1" applyAlignment="1">
      <alignment horizontal="center" vertical="center"/>
    </xf>
    <xf numFmtId="3" fontId="44" fillId="82" borderId="21" xfId="0" applyNumberFormat="1" applyFont="1" applyFill="1" applyBorder="1" applyAlignment="1">
      <alignment horizontal="center" vertical="center"/>
    </xf>
    <xf numFmtId="3" fontId="23" fillId="83" borderId="21" xfId="0" applyNumberFormat="1" applyFont="1" applyFill="1" applyBorder="1" applyAlignment="1">
      <alignment horizontal="center" vertical="center"/>
    </xf>
    <xf numFmtId="3" fontId="23" fillId="68" borderId="21" xfId="0" applyNumberFormat="1" applyFont="1" applyFill="1" applyBorder="1" applyAlignment="1">
      <alignment horizontal="center" vertical="center"/>
    </xf>
    <xf numFmtId="3" fontId="23" fillId="69" borderId="21" xfId="0" applyNumberFormat="1" applyFont="1" applyFill="1" applyBorder="1" applyAlignment="1">
      <alignment horizontal="center" vertical="center"/>
    </xf>
    <xf numFmtId="3" fontId="23" fillId="70" borderId="21" xfId="0" applyNumberFormat="1" applyFont="1" applyFill="1" applyBorder="1" applyAlignment="1">
      <alignment horizontal="center" vertical="center"/>
    </xf>
    <xf numFmtId="3" fontId="23" fillId="71" borderId="21" xfId="0" applyNumberFormat="1" applyFont="1" applyFill="1" applyBorder="1" applyAlignment="1">
      <alignment horizontal="center" vertical="center"/>
    </xf>
    <xf numFmtId="3" fontId="23" fillId="72" borderId="21" xfId="0" applyNumberFormat="1" applyFont="1" applyFill="1" applyBorder="1" applyAlignment="1">
      <alignment horizontal="center" vertical="center"/>
    </xf>
    <xf numFmtId="3" fontId="23" fillId="73" borderId="21" xfId="0" applyNumberFormat="1" applyFont="1" applyFill="1" applyBorder="1" applyAlignment="1">
      <alignment horizontal="center" vertical="center"/>
    </xf>
    <xf numFmtId="0" fontId="49" fillId="0" borderId="0" xfId="0" applyFont="1"/>
    <xf numFmtId="0" fontId="54" fillId="0" borderId="0" xfId="0" applyFont="1"/>
    <xf numFmtId="49" fontId="55" fillId="0" borderId="0" xfId="0" applyNumberFormat="1" applyFont="1" applyAlignment="1">
      <alignment vertical="center"/>
    </xf>
    <xf numFmtId="49" fontId="19" fillId="0" borderId="19" xfId="0" applyNumberFormat="1" applyFont="1" applyBorder="1" applyAlignment="1">
      <alignment horizontal="left"/>
    </xf>
    <xf numFmtId="49" fontId="19" fillId="0" borderId="13" xfId="0" applyNumberFormat="1" applyFont="1" applyBorder="1" applyAlignment="1">
      <alignment horizontal="left"/>
    </xf>
    <xf numFmtId="49" fontId="19" fillId="0" borderId="98" xfId="0" applyNumberFormat="1" applyFont="1" applyBorder="1" applyAlignment="1">
      <alignment horizontal="left"/>
    </xf>
    <xf numFmtId="49" fontId="19" fillId="0" borderId="15" xfId="0" applyNumberFormat="1" applyFont="1" applyBorder="1" applyAlignment="1">
      <alignment horizontal="left"/>
    </xf>
    <xf numFmtId="49" fontId="13" fillId="3" borderId="1" xfId="0" applyNumberFormat="1" applyFont="1" applyFill="1" applyBorder="1" applyAlignment="1">
      <alignment horizontal="center" vertical="center" wrapText="1"/>
    </xf>
    <xf numFmtId="0" fontId="2" fillId="0" borderId="29" xfId="0" applyFont="1" applyBorder="1" applyAlignment="1">
      <alignment horizontal="left"/>
    </xf>
    <xf numFmtId="0" fontId="3" fillId="0" borderId="0" xfId="0" applyFont="1" applyAlignment="1">
      <alignment horizontal="center"/>
    </xf>
    <xf numFmtId="0" fontId="37" fillId="0" borderId="0" xfId="0" applyFont="1" applyAlignment="1">
      <alignment horizontal="right"/>
    </xf>
    <xf numFmtId="14" fontId="0" fillId="37" borderId="0" xfId="0" applyNumberFormat="1" applyFill="1" applyAlignment="1" applyProtection="1">
      <alignment horizontal="center"/>
      <protection locked="0"/>
    </xf>
    <xf numFmtId="0" fontId="0" fillId="37" borderId="0" xfId="0" applyFill="1" applyAlignment="1" applyProtection="1">
      <alignment horizontal="center"/>
      <protection locked="0"/>
    </xf>
    <xf numFmtId="14" fontId="0" fillId="0" borderId="0" xfId="0" applyNumberFormat="1" applyAlignment="1">
      <alignment horizontal="center"/>
    </xf>
    <xf numFmtId="164" fontId="0" fillId="0" borderId="0" xfId="3" applyFont="1" applyAlignment="1">
      <alignment horizontal="center"/>
    </xf>
    <xf numFmtId="169" fontId="0" fillId="0" borderId="0" xfId="0" applyNumberFormat="1" applyAlignment="1">
      <alignment horizontal="center"/>
    </xf>
    <xf numFmtId="0" fontId="0" fillId="0" borderId="0" xfId="0" applyAlignment="1">
      <alignment horizontal="center"/>
    </xf>
    <xf numFmtId="0" fontId="5" fillId="0" borderId="0" xfId="0" applyFont="1" applyProtection="1">
      <protection locked="0"/>
    </xf>
    <xf numFmtId="170" fontId="21" fillId="14" borderId="19" xfId="0" applyNumberFormat="1" applyFont="1" applyFill="1" applyBorder="1" applyAlignment="1">
      <alignment horizontal="right"/>
    </xf>
    <xf numFmtId="170" fontId="21" fillId="14" borderId="13" xfId="0" applyNumberFormat="1" applyFont="1" applyFill="1" applyBorder="1" applyAlignment="1">
      <alignment horizontal="right"/>
    </xf>
    <xf numFmtId="170" fontId="21" fillId="22" borderId="13" xfId="0" applyNumberFormat="1" applyFont="1" applyFill="1" applyBorder="1" applyAlignment="1">
      <alignment horizontal="right"/>
    </xf>
    <xf numFmtId="170" fontId="21" fillId="15" borderId="13" xfId="0" applyNumberFormat="1" applyFont="1" applyFill="1" applyBorder="1" applyAlignment="1">
      <alignment horizontal="right"/>
    </xf>
    <xf numFmtId="170" fontId="21" fillId="32" borderId="13" xfId="0" applyNumberFormat="1" applyFont="1" applyFill="1" applyBorder="1" applyAlignment="1">
      <alignment horizontal="right"/>
    </xf>
    <xf numFmtId="170" fontId="21" fillId="16" borderId="13" xfId="0" applyNumberFormat="1" applyFont="1" applyFill="1" applyBorder="1" applyAlignment="1">
      <alignment horizontal="right"/>
    </xf>
    <xf numFmtId="170" fontId="21" fillId="16" borderId="13" xfId="0" applyNumberFormat="1" applyFont="1" applyFill="1" applyBorder="1"/>
    <xf numFmtId="170" fontId="21" fillId="17" borderId="13" xfId="0" applyNumberFormat="1" applyFont="1" applyFill="1" applyBorder="1" applyAlignment="1">
      <alignment horizontal="right"/>
    </xf>
    <xf numFmtId="170" fontId="21" fillId="18" borderId="13" xfId="0" applyNumberFormat="1" applyFont="1" applyFill="1" applyBorder="1" applyAlignment="1">
      <alignment horizontal="right"/>
    </xf>
    <xf numFmtId="170" fontId="21" fillId="23" borderId="13" xfId="0" applyNumberFormat="1" applyFont="1" applyFill="1" applyBorder="1" applyAlignment="1">
      <alignment horizontal="right"/>
    </xf>
    <xf numFmtId="170" fontId="21" fillId="36" borderId="13" xfId="0" applyNumberFormat="1" applyFont="1" applyFill="1" applyBorder="1" applyAlignment="1">
      <alignment horizontal="right"/>
    </xf>
    <xf numFmtId="170" fontId="21" fillId="19" borderId="13" xfId="0" applyNumberFormat="1" applyFont="1" applyFill="1" applyBorder="1" applyAlignment="1">
      <alignment horizontal="right"/>
    </xf>
    <xf numFmtId="170" fontId="21" fillId="19" borderId="18" xfId="0" applyNumberFormat="1" applyFont="1" applyFill="1" applyBorder="1" applyAlignment="1">
      <alignment horizontal="right"/>
    </xf>
    <xf numFmtId="170" fontId="21" fillId="0" borderId="18" xfId="0" applyNumberFormat="1" applyFont="1" applyBorder="1" applyAlignment="1">
      <alignment horizontal="right"/>
    </xf>
    <xf numFmtId="170" fontId="21" fillId="25" borderId="18" xfId="0" applyNumberFormat="1" applyFont="1" applyFill="1" applyBorder="1" applyAlignment="1">
      <alignment horizontal="right"/>
    </xf>
    <xf numFmtId="170" fontId="21" fillId="25" borderId="44" xfId="0" applyNumberFormat="1" applyFont="1" applyFill="1" applyBorder="1" applyAlignment="1">
      <alignment horizontal="right"/>
    </xf>
    <xf numFmtId="170" fontId="21" fillId="35" borderId="44" xfId="0" applyNumberFormat="1" applyFont="1" applyFill="1" applyBorder="1" applyAlignment="1">
      <alignment horizontal="right"/>
    </xf>
    <xf numFmtId="170" fontId="21" fillId="33" borderId="44" xfId="0" applyNumberFormat="1" applyFont="1" applyFill="1" applyBorder="1" applyAlignment="1">
      <alignment horizontal="right"/>
    </xf>
    <xf numFmtId="170" fontId="21" fillId="34" borderId="44" xfId="0" applyNumberFormat="1" applyFont="1" applyFill="1" applyBorder="1" applyAlignment="1">
      <alignment horizontal="right"/>
    </xf>
    <xf numFmtId="170" fontId="21" fillId="38" borderId="15" xfId="0" applyNumberFormat="1" applyFont="1" applyFill="1" applyBorder="1" applyAlignment="1">
      <alignment horizontal="right"/>
    </xf>
    <xf numFmtId="170" fontId="21" fillId="24" borderId="15" xfId="0" applyNumberFormat="1" applyFont="1" applyFill="1" applyBorder="1" applyAlignment="1">
      <alignment horizontal="right"/>
    </xf>
    <xf numFmtId="170" fontId="21" fillId="24" borderId="55" xfId="0" applyNumberFormat="1" applyFont="1" applyFill="1" applyBorder="1" applyAlignment="1">
      <alignment horizontal="right"/>
    </xf>
    <xf numFmtId="171" fontId="22" fillId="14" borderId="19" xfId="0" applyNumberFormat="1" applyFont="1" applyFill="1" applyBorder="1" applyAlignment="1">
      <alignment horizontal="right"/>
    </xf>
    <xf numFmtId="171" fontId="22" fillId="14" borderId="13" xfId="0" applyNumberFormat="1" applyFont="1" applyFill="1" applyBorder="1" applyAlignment="1">
      <alignment horizontal="right"/>
    </xf>
    <xf numFmtId="171" fontId="22" fillId="22" borderId="13" xfId="0" applyNumberFormat="1" applyFont="1" applyFill="1" applyBorder="1" applyAlignment="1">
      <alignment horizontal="right"/>
    </xf>
    <xf numFmtId="171" fontId="22" fillId="15" borderId="13" xfId="0" applyNumberFormat="1" applyFont="1" applyFill="1" applyBorder="1" applyAlignment="1">
      <alignment horizontal="right"/>
    </xf>
    <xf numFmtId="171" fontId="22" fillId="32" borderId="13" xfId="0" applyNumberFormat="1" applyFont="1" applyFill="1" applyBorder="1" applyAlignment="1">
      <alignment horizontal="right"/>
    </xf>
    <xf numFmtId="171" fontId="22" fillId="16" borderId="13" xfId="0" applyNumberFormat="1" applyFont="1" applyFill="1" applyBorder="1" applyAlignment="1">
      <alignment horizontal="right"/>
    </xf>
    <xf numFmtId="171" fontId="22" fillId="17" borderId="13" xfId="0" applyNumberFormat="1" applyFont="1" applyFill="1" applyBorder="1" applyAlignment="1">
      <alignment horizontal="right"/>
    </xf>
    <xf numFmtId="171" fontId="22" fillId="18" borderId="13" xfId="0" applyNumberFormat="1" applyFont="1" applyFill="1" applyBorder="1" applyAlignment="1">
      <alignment horizontal="right"/>
    </xf>
    <xf numFmtId="171" fontId="22" fillId="23" borderId="13" xfId="0" applyNumberFormat="1" applyFont="1" applyFill="1" applyBorder="1" applyAlignment="1">
      <alignment horizontal="right"/>
    </xf>
    <xf numFmtId="171" fontId="22" fillId="36" borderId="13" xfId="0" applyNumberFormat="1" applyFont="1" applyFill="1" applyBorder="1" applyAlignment="1">
      <alignment horizontal="right"/>
    </xf>
    <xf numFmtId="171" fontId="22" fillId="19" borderId="13" xfId="0" applyNumberFormat="1" applyFont="1" applyFill="1" applyBorder="1" applyAlignment="1">
      <alignment horizontal="right"/>
    </xf>
    <xf numFmtId="171" fontId="22" fillId="19" borderId="18" xfId="0" applyNumberFormat="1" applyFont="1" applyFill="1" applyBorder="1" applyAlignment="1">
      <alignment horizontal="right"/>
    </xf>
    <xf numFmtId="171" fontId="22" fillId="0" borderId="18" xfId="0" applyNumberFormat="1" applyFont="1" applyBorder="1" applyAlignment="1">
      <alignment horizontal="right"/>
    </xf>
    <xf numFmtId="171" fontId="22" fillId="25" borderId="18" xfId="0" applyNumberFormat="1" applyFont="1" applyFill="1" applyBorder="1" applyAlignment="1">
      <alignment horizontal="right"/>
    </xf>
    <xf numFmtId="171" fontId="22" fillId="25" borderId="44" xfId="0" applyNumberFormat="1" applyFont="1" applyFill="1" applyBorder="1" applyAlignment="1">
      <alignment horizontal="right"/>
    </xf>
    <xf numFmtId="171" fontId="22" fillId="35" borderId="44" xfId="0" applyNumberFormat="1" applyFont="1" applyFill="1" applyBorder="1" applyAlignment="1">
      <alignment horizontal="right"/>
    </xf>
    <xf numFmtId="171" fontId="22" fillId="33" borderId="44" xfId="0" applyNumberFormat="1" applyFont="1" applyFill="1" applyBorder="1" applyAlignment="1">
      <alignment horizontal="right"/>
    </xf>
    <xf numFmtId="171" fontId="22" fillId="34" borderId="44" xfId="0" applyNumberFormat="1" applyFont="1" applyFill="1" applyBorder="1" applyAlignment="1">
      <alignment horizontal="right"/>
    </xf>
    <xf numFmtId="171" fontId="22" fillId="38" borderId="15" xfId="0" applyNumberFormat="1" applyFont="1" applyFill="1" applyBorder="1" applyAlignment="1">
      <alignment horizontal="right"/>
    </xf>
    <xf numFmtId="171" fontId="22" fillId="24" borderId="15" xfId="0" applyNumberFormat="1" applyFont="1" applyFill="1" applyBorder="1" applyAlignment="1">
      <alignment horizontal="right"/>
    </xf>
    <xf numFmtId="171" fontId="22" fillId="24" borderId="55" xfId="0" applyNumberFormat="1" applyFont="1" applyFill="1" applyBorder="1" applyAlignment="1">
      <alignment horizontal="right"/>
    </xf>
    <xf numFmtId="172" fontId="21" fillId="3" borderId="29" xfId="0" applyNumberFormat="1" applyFont="1" applyFill="1" applyBorder="1" applyAlignment="1">
      <alignment horizontal="right" vertical="center"/>
    </xf>
    <xf numFmtId="173" fontId="29" fillId="3" borderId="29" xfId="0" applyNumberFormat="1" applyFont="1" applyFill="1" applyBorder="1" applyAlignment="1">
      <alignment horizontal="right" vertical="center"/>
    </xf>
    <xf numFmtId="171" fontId="0" fillId="19" borderId="19" xfId="0" applyNumberFormat="1" applyFill="1" applyBorder="1" applyAlignment="1">
      <alignment horizontal="right" vertical="center"/>
    </xf>
    <xf numFmtId="171" fontId="22" fillId="19" borderId="19" xfId="0" applyNumberFormat="1" applyFont="1" applyFill="1" applyBorder="1" applyAlignment="1">
      <alignment horizontal="right"/>
    </xf>
    <xf numFmtId="171" fontId="2" fillId="0" borderId="63" xfId="0" applyNumberFormat="1" applyFont="1" applyBorder="1"/>
    <xf numFmtId="0" fontId="59" fillId="0" borderId="0" xfId="0" applyFont="1" applyAlignment="1">
      <alignment vertical="center" wrapText="1"/>
    </xf>
    <xf numFmtId="0" fontId="57" fillId="0" borderId="0" xfId="0" applyFont="1" applyAlignment="1">
      <alignment wrapText="1"/>
    </xf>
    <xf numFmtId="0" fontId="19" fillId="31" borderId="13" xfId="0" applyFont="1" applyFill="1" applyBorder="1" applyAlignment="1">
      <alignment horizontal="center"/>
    </xf>
    <xf numFmtId="167" fontId="19" fillId="31" borderId="13" xfId="0" applyNumberFormat="1" applyFont="1" applyFill="1" applyBorder="1" applyAlignment="1">
      <alignment horizontal="center"/>
    </xf>
    <xf numFmtId="166" fontId="20" fillId="31" borderId="13" xfId="0" applyNumberFormat="1" applyFont="1" applyFill="1" applyBorder="1"/>
    <xf numFmtId="3" fontId="19" fillId="31" borderId="13" xfId="0" applyNumberFormat="1" applyFont="1" applyFill="1" applyBorder="1" applyAlignment="1">
      <alignment horizontal="center"/>
    </xf>
    <xf numFmtId="0" fontId="2" fillId="31" borderId="13" xfId="0" applyFont="1" applyFill="1" applyBorder="1"/>
    <xf numFmtId="166" fontId="21" fillId="31" borderId="13" xfId="0" applyNumberFormat="1" applyFont="1" applyFill="1" applyBorder="1" applyAlignment="1">
      <alignment horizontal="right"/>
    </xf>
    <xf numFmtId="170" fontId="21" fillId="31" borderId="13" xfId="0" applyNumberFormat="1" applyFont="1" applyFill="1" applyBorder="1" applyAlignment="1">
      <alignment horizontal="right"/>
    </xf>
    <xf numFmtId="171" fontId="22" fillId="31" borderId="13" xfId="0" applyNumberFormat="1" applyFont="1" applyFill="1" applyBorder="1" applyAlignment="1">
      <alignment horizontal="right"/>
    </xf>
    <xf numFmtId="0" fontId="19" fillId="84" borderId="22" xfId="0" applyFont="1" applyFill="1" applyBorder="1" applyAlignment="1">
      <alignment horizontal="center"/>
    </xf>
    <xf numFmtId="49" fontId="19" fillId="84" borderId="13" xfId="0" applyNumberFormat="1" applyFont="1" applyFill="1" applyBorder="1" applyAlignment="1">
      <alignment horizontal="center"/>
    </xf>
    <xf numFmtId="0" fontId="19" fillId="84" borderId="18" xfId="0" applyFont="1" applyFill="1" applyBorder="1" applyAlignment="1">
      <alignment horizontal="center"/>
    </xf>
    <xf numFmtId="167" fontId="19" fillId="84" borderId="18" xfId="0" applyNumberFormat="1" applyFont="1" applyFill="1" applyBorder="1" applyAlignment="1">
      <alignment horizontal="center"/>
    </xf>
    <xf numFmtId="166" fontId="20" fillId="84" borderId="18" xfId="0" applyNumberFormat="1" applyFont="1" applyFill="1" applyBorder="1"/>
    <xf numFmtId="3" fontId="19" fillId="84" borderId="18" xfId="0" applyNumberFormat="1" applyFont="1" applyFill="1" applyBorder="1" applyAlignment="1">
      <alignment horizontal="center"/>
    </xf>
    <xf numFmtId="0" fontId="2" fillId="84" borderId="18" xfId="0" applyFont="1" applyFill="1" applyBorder="1"/>
    <xf numFmtId="166" fontId="21" fillId="84" borderId="18" xfId="0" applyNumberFormat="1" applyFont="1" applyFill="1" applyBorder="1" applyAlignment="1">
      <alignment horizontal="right"/>
    </xf>
    <xf numFmtId="170" fontId="21" fillId="84" borderId="18" xfId="0" applyNumberFormat="1" applyFont="1" applyFill="1" applyBorder="1" applyAlignment="1">
      <alignment horizontal="right"/>
    </xf>
    <xf numFmtId="171" fontId="22" fillId="84" borderId="18" xfId="0" applyNumberFormat="1" applyFont="1" applyFill="1" applyBorder="1" applyAlignment="1">
      <alignment horizontal="right"/>
    </xf>
    <xf numFmtId="0" fontId="47" fillId="0" borderId="64" xfId="0" applyFont="1" applyBorder="1" applyAlignment="1">
      <alignment horizontal="right" vertical="center"/>
    </xf>
    <xf numFmtId="0" fontId="47" fillId="0" borderId="36" xfId="0" applyFont="1" applyBorder="1" applyAlignment="1">
      <alignment horizontal="right" vertical="center"/>
    </xf>
    <xf numFmtId="0" fontId="47" fillId="0" borderId="65" xfId="0" applyFont="1" applyBorder="1" applyAlignment="1">
      <alignment horizontal="right" vertical="center"/>
    </xf>
    <xf numFmtId="171" fontId="47" fillId="0" borderId="64" xfId="0" applyNumberFormat="1" applyFont="1" applyBorder="1" applyAlignment="1">
      <alignment horizontal="center" vertical="center"/>
    </xf>
    <xf numFmtId="171" fontId="47" fillId="0" borderId="65" xfId="0" applyNumberFormat="1" applyFont="1" applyBorder="1" applyAlignment="1">
      <alignment horizontal="center" vertical="center"/>
    </xf>
    <xf numFmtId="0" fontId="19" fillId="24" borderId="1" xfId="0" applyFont="1" applyFill="1" applyBorder="1" applyAlignment="1">
      <alignment horizontal="center"/>
    </xf>
    <xf numFmtId="0" fontId="19" fillId="24" borderId="5" xfId="0" applyFont="1" applyFill="1" applyBorder="1" applyAlignment="1">
      <alignment horizontal="center"/>
    </xf>
    <xf numFmtId="0" fontId="19" fillId="24" borderId="3" xfId="0" applyFont="1" applyFill="1" applyBorder="1" applyAlignment="1">
      <alignment horizontal="center"/>
    </xf>
    <xf numFmtId="49" fontId="19" fillId="24" borderId="24" xfId="0" applyNumberFormat="1" applyFont="1" applyFill="1" applyBorder="1" applyAlignment="1">
      <alignment horizontal="center"/>
    </xf>
    <xf numFmtId="49" fontId="19" fillId="24" borderId="11" xfId="0" applyNumberFormat="1" applyFont="1" applyFill="1" applyBorder="1" applyAlignment="1">
      <alignment horizontal="center"/>
    </xf>
    <xf numFmtId="49" fontId="19" fillId="24" borderId="12" xfId="0" applyNumberFormat="1" applyFont="1" applyFill="1" applyBorder="1" applyAlignment="1">
      <alignment horizontal="center"/>
    </xf>
    <xf numFmtId="49" fontId="19" fillId="14" borderId="1" xfId="0" applyNumberFormat="1" applyFont="1" applyFill="1" applyBorder="1" applyAlignment="1">
      <alignment horizontal="center"/>
    </xf>
    <xf numFmtId="0" fontId="5" fillId="0" borderId="2" xfId="0" applyFont="1" applyBorder="1"/>
    <xf numFmtId="0" fontId="5" fillId="0" borderId="3" xfId="0" applyFont="1" applyBorder="1"/>
    <xf numFmtId="49" fontId="19" fillId="32" borderId="1" xfId="0" applyNumberFormat="1" applyFont="1" applyFill="1" applyBorder="1" applyAlignment="1">
      <alignment horizontal="center"/>
    </xf>
    <xf numFmtId="49" fontId="19" fillId="32" borderId="5" xfId="0" applyNumberFormat="1" applyFont="1" applyFill="1" applyBorder="1" applyAlignment="1">
      <alignment horizontal="center"/>
    </xf>
    <xf numFmtId="49" fontId="19" fillId="32" borderId="3" xfId="0" applyNumberFormat="1" applyFont="1" applyFill="1" applyBorder="1" applyAlignment="1">
      <alignment horizontal="center"/>
    </xf>
    <xf numFmtId="49" fontId="19" fillId="34" borderId="45" xfId="0" applyNumberFormat="1" applyFont="1" applyFill="1" applyBorder="1" applyAlignment="1">
      <alignment horizontal="center"/>
    </xf>
    <xf numFmtId="49" fontId="19" fillId="34" borderId="46" xfId="0" applyNumberFormat="1" applyFont="1" applyFill="1" applyBorder="1" applyAlignment="1">
      <alignment horizontal="center"/>
    </xf>
    <xf numFmtId="49" fontId="19" fillId="34" borderId="47" xfId="0" applyNumberFormat="1" applyFont="1" applyFill="1" applyBorder="1" applyAlignment="1">
      <alignment horizontal="center"/>
    </xf>
    <xf numFmtId="49" fontId="19" fillId="35" borderId="45" xfId="0" applyNumberFormat="1" applyFont="1" applyFill="1" applyBorder="1" applyAlignment="1">
      <alignment horizontal="center"/>
    </xf>
    <xf numFmtId="49" fontId="19" fillId="35" borderId="46" xfId="0" applyNumberFormat="1" applyFont="1" applyFill="1" applyBorder="1" applyAlignment="1">
      <alignment horizontal="center"/>
    </xf>
    <xf numFmtId="49" fontId="19" fillId="35" borderId="47" xfId="0" applyNumberFormat="1" applyFont="1" applyFill="1" applyBorder="1" applyAlignment="1">
      <alignment horizontal="center"/>
    </xf>
    <xf numFmtId="49" fontId="19" fillId="25" borderId="1" xfId="0" applyNumberFormat="1" applyFont="1" applyFill="1" applyBorder="1" applyAlignment="1">
      <alignment horizontal="center"/>
    </xf>
    <xf numFmtId="49" fontId="19" fillId="25" borderId="5" xfId="0" applyNumberFormat="1" applyFont="1" applyFill="1" applyBorder="1" applyAlignment="1">
      <alignment horizontal="center"/>
    </xf>
    <xf numFmtId="49" fontId="19" fillId="25" borderId="3" xfId="0" applyNumberFormat="1" applyFont="1" applyFill="1" applyBorder="1" applyAlignment="1">
      <alignment horizontal="center"/>
    </xf>
    <xf numFmtId="49" fontId="19" fillId="25" borderId="6" xfId="0" applyNumberFormat="1" applyFont="1" applyFill="1" applyBorder="1" applyAlignment="1">
      <alignment horizontal="center"/>
    </xf>
    <xf numFmtId="49" fontId="19" fillId="25" borderId="43" xfId="0" applyNumberFormat="1" applyFont="1" applyFill="1" applyBorder="1" applyAlignment="1">
      <alignment horizontal="center"/>
    </xf>
    <xf numFmtId="49" fontId="19" fillId="25" borderId="7" xfId="0" applyNumberFormat="1" applyFont="1" applyFill="1" applyBorder="1" applyAlignment="1">
      <alignment horizontal="center"/>
    </xf>
    <xf numFmtId="49" fontId="19" fillId="25" borderId="45" xfId="0" applyNumberFormat="1" applyFont="1" applyFill="1" applyBorder="1" applyAlignment="1">
      <alignment horizontal="center"/>
    </xf>
    <xf numFmtId="49" fontId="19" fillId="25" borderId="46" xfId="0" applyNumberFormat="1" applyFont="1" applyFill="1" applyBorder="1" applyAlignment="1">
      <alignment horizontal="center"/>
    </xf>
    <xf numFmtId="49" fontId="19" fillId="25" borderId="47" xfId="0" applyNumberFormat="1" applyFont="1" applyFill="1" applyBorder="1" applyAlignment="1">
      <alignment horizontal="center"/>
    </xf>
    <xf numFmtId="49" fontId="19" fillId="16" borderId="1" xfId="0" applyNumberFormat="1" applyFont="1" applyFill="1" applyBorder="1" applyAlignment="1">
      <alignment horizontal="center"/>
    </xf>
    <xf numFmtId="49" fontId="19" fillId="16" borderId="5" xfId="0" applyNumberFormat="1" applyFont="1" applyFill="1" applyBorder="1" applyAlignment="1">
      <alignment horizontal="center"/>
    </xf>
    <xf numFmtId="49" fontId="19" fillId="16" borderId="3" xfId="0" applyNumberFormat="1" applyFont="1" applyFill="1" applyBorder="1" applyAlignment="1">
      <alignment horizontal="center"/>
    </xf>
    <xf numFmtId="49" fontId="19" fillId="19" borderId="1" xfId="0" applyNumberFormat="1" applyFont="1" applyFill="1" applyBorder="1" applyAlignment="1">
      <alignment horizontal="center"/>
    </xf>
    <xf numFmtId="49" fontId="19" fillId="0" borderId="1" xfId="0" applyNumberFormat="1" applyFont="1" applyBorder="1" applyAlignment="1">
      <alignment horizontal="center"/>
    </xf>
    <xf numFmtId="49" fontId="19" fillId="0" borderId="5" xfId="0" applyNumberFormat="1" applyFont="1" applyBorder="1" applyAlignment="1">
      <alignment horizontal="center"/>
    </xf>
    <xf numFmtId="49" fontId="19" fillId="0" borderId="3" xfId="0" applyNumberFormat="1" applyFont="1" applyBorder="1" applyAlignment="1">
      <alignment horizontal="center"/>
    </xf>
    <xf numFmtId="49" fontId="19" fillId="23" borderId="1" xfId="0" applyNumberFormat="1" applyFont="1" applyFill="1" applyBorder="1" applyAlignment="1">
      <alignment horizontal="center"/>
    </xf>
    <xf numFmtId="49" fontId="19" fillId="23" borderId="5" xfId="0" applyNumberFormat="1" applyFont="1" applyFill="1" applyBorder="1" applyAlignment="1">
      <alignment horizontal="center"/>
    </xf>
    <xf numFmtId="49" fontId="19" fillId="23" borderId="3" xfId="0" applyNumberFormat="1" applyFont="1" applyFill="1" applyBorder="1" applyAlignment="1">
      <alignment horizontal="center"/>
    </xf>
    <xf numFmtId="49" fontId="19" fillId="33" borderId="45" xfId="0" applyNumberFormat="1" applyFont="1" applyFill="1" applyBorder="1" applyAlignment="1">
      <alignment horizontal="center"/>
    </xf>
    <xf numFmtId="49" fontId="19" fillId="33" borderId="46" xfId="0" applyNumberFormat="1" applyFont="1" applyFill="1" applyBorder="1" applyAlignment="1">
      <alignment horizontal="center"/>
    </xf>
    <xf numFmtId="49" fontId="19" fillId="33" borderId="47" xfId="0" applyNumberFormat="1" applyFont="1" applyFill="1" applyBorder="1" applyAlignment="1">
      <alignment horizontal="center"/>
    </xf>
    <xf numFmtId="49" fontId="19" fillId="18" borderId="1" xfId="0" applyNumberFormat="1" applyFont="1" applyFill="1" applyBorder="1" applyAlignment="1">
      <alignment horizontal="center"/>
    </xf>
    <xf numFmtId="49" fontId="19" fillId="36" borderId="1" xfId="0" applyNumberFormat="1" applyFont="1" applyFill="1" applyBorder="1" applyAlignment="1">
      <alignment horizontal="center"/>
    </xf>
    <xf numFmtId="0" fontId="5" fillId="37" borderId="2" xfId="0" applyFont="1" applyFill="1" applyBorder="1"/>
    <xf numFmtId="0" fontId="5" fillId="37" borderId="3" xfId="0" applyFont="1" applyFill="1" applyBorder="1"/>
    <xf numFmtId="0" fontId="9" fillId="0" borderId="0" xfId="0" applyFont="1" applyAlignment="1">
      <alignment horizontal="right" vertical="center" wrapText="1"/>
    </xf>
    <xf numFmtId="0" fontId="5" fillId="0" borderId="11" xfId="0" applyFont="1" applyBorder="1" applyAlignment="1">
      <alignment vertical="center"/>
    </xf>
    <xf numFmtId="49" fontId="10" fillId="2" borderId="6" xfId="0" applyNumberFormat="1" applyFont="1" applyFill="1" applyBorder="1" applyAlignment="1" applyProtection="1">
      <alignment horizontal="center" vertical="center" wrapText="1"/>
      <protection locked="0"/>
    </xf>
    <xf numFmtId="0" fontId="5" fillId="0" borderId="7" xfId="0" applyFont="1" applyBorder="1" applyProtection="1">
      <protection locked="0"/>
    </xf>
    <xf numFmtId="0" fontId="5" fillId="0" borderId="24" xfId="0" applyFont="1" applyBorder="1" applyProtection="1">
      <protection locked="0"/>
    </xf>
    <xf numFmtId="0" fontId="5" fillId="0" borderId="12" xfId="0" applyFont="1" applyBorder="1" applyProtection="1">
      <protection locked="0"/>
    </xf>
    <xf numFmtId="49" fontId="19" fillId="15" borderId="1" xfId="0" applyNumberFormat="1" applyFont="1" applyFill="1" applyBorder="1" applyAlignment="1">
      <alignment horizontal="center"/>
    </xf>
    <xf numFmtId="0" fontId="20" fillId="18" borderId="1" xfId="0" applyFont="1" applyFill="1" applyBorder="1" applyAlignment="1">
      <alignment horizontal="center"/>
    </xf>
    <xf numFmtId="49" fontId="19" fillId="17" borderId="1" xfId="0" applyNumberFormat="1" applyFont="1" applyFill="1" applyBorder="1" applyAlignment="1">
      <alignment horizontal="center"/>
    </xf>
    <xf numFmtId="0" fontId="2" fillId="0" borderId="32" xfId="0" applyFont="1" applyBorder="1"/>
    <xf numFmtId="0" fontId="5" fillId="0" borderId="32" xfId="0" applyFont="1" applyBorder="1"/>
    <xf numFmtId="0" fontId="2" fillId="0" borderId="0" xfId="0" applyFont="1"/>
    <xf numFmtId="0" fontId="0" fillId="0" borderId="0" xfId="0"/>
    <xf numFmtId="49" fontId="19" fillId="19" borderId="24" xfId="0" applyNumberFormat="1" applyFont="1" applyFill="1" applyBorder="1" applyAlignment="1">
      <alignment horizontal="center"/>
    </xf>
    <xf numFmtId="0" fontId="5" fillId="0" borderId="11" xfId="0" applyFont="1" applyBorder="1"/>
    <xf numFmtId="0" fontId="5" fillId="0" borderId="12" xfId="0" applyFont="1" applyBorder="1"/>
    <xf numFmtId="49" fontId="19" fillId="84" borderId="1" xfId="0" applyNumberFormat="1" applyFont="1" applyFill="1" applyBorder="1" applyAlignment="1">
      <alignment horizontal="center"/>
    </xf>
    <xf numFmtId="0" fontId="5" fillId="84" borderId="2" xfId="0" applyFont="1" applyFill="1" applyBorder="1"/>
    <xf numFmtId="0" fontId="5" fillId="84" borderId="3" xfId="0" applyFont="1" applyFill="1" applyBorder="1"/>
    <xf numFmtId="49" fontId="3" fillId="0" borderId="0" xfId="0" applyNumberFormat="1" applyFont="1" applyAlignment="1">
      <alignment horizontal="right"/>
    </xf>
    <xf numFmtId="0" fontId="3" fillId="0" borderId="0" xfId="0" applyFont="1"/>
    <xf numFmtId="0" fontId="10" fillId="0" borderId="0" xfId="2"/>
    <xf numFmtId="0" fontId="47" fillId="0" borderId="0" xfId="0" applyFont="1"/>
    <xf numFmtId="49" fontId="2" fillId="2" borderId="1" xfId="0" applyNumberFormat="1" applyFont="1" applyFill="1" applyBorder="1" applyProtection="1">
      <protection locked="0"/>
    </xf>
    <xf numFmtId="0" fontId="5" fillId="0" borderId="5" xfId="0" applyFont="1" applyBorder="1" applyProtection="1">
      <protection locked="0"/>
    </xf>
    <xf numFmtId="0" fontId="5" fillId="0" borderId="3" xfId="0" applyFont="1" applyBorder="1" applyProtection="1">
      <protection locked="0"/>
    </xf>
    <xf numFmtId="49" fontId="7" fillId="2" borderId="1" xfId="0" applyNumberFormat="1" applyFont="1" applyFill="1" applyBorder="1" applyProtection="1">
      <protection locked="0"/>
    </xf>
    <xf numFmtId="49" fontId="2" fillId="2" borderId="8" xfId="0" applyNumberFormat="1" applyFont="1" applyFill="1" applyBorder="1" applyProtection="1">
      <protection locked="0"/>
    </xf>
    <xf numFmtId="0" fontId="5" fillId="0" borderId="9" xfId="0" applyFont="1" applyBorder="1" applyProtection="1">
      <protection locked="0"/>
    </xf>
    <xf numFmtId="0" fontId="5" fillId="0" borderId="10" xfId="0" applyFont="1" applyBorder="1" applyProtection="1">
      <protection locked="0"/>
    </xf>
    <xf numFmtId="49" fontId="11" fillId="2" borderId="8" xfId="0" applyNumberFormat="1" applyFont="1" applyFill="1" applyBorder="1" applyProtection="1">
      <protection locked="0"/>
    </xf>
    <xf numFmtId="0" fontId="5" fillId="0" borderId="2" xfId="0" applyFont="1" applyBorder="1" applyProtection="1">
      <protection locked="0"/>
    </xf>
    <xf numFmtId="49" fontId="19" fillId="22" borderId="1" xfId="0" applyNumberFormat="1" applyFont="1" applyFill="1" applyBorder="1" applyAlignment="1">
      <alignment horizontal="center"/>
    </xf>
    <xf numFmtId="49" fontId="19" fillId="22" borderId="5" xfId="0" applyNumberFormat="1" applyFont="1" applyFill="1" applyBorder="1" applyAlignment="1">
      <alignment horizontal="center"/>
    </xf>
    <xf numFmtId="49" fontId="19" fillId="22" borderId="3" xfId="0" applyNumberFormat="1" applyFont="1" applyFill="1" applyBorder="1" applyAlignment="1">
      <alignment horizontal="center"/>
    </xf>
    <xf numFmtId="49" fontId="13" fillId="3" borderId="24" xfId="0" applyNumberFormat="1" applyFont="1" applyFill="1" applyBorder="1" applyAlignment="1">
      <alignment horizontal="center" vertical="center"/>
    </xf>
    <xf numFmtId="49" fontId="19" fillId="14" borderId="20" xfId="0" applyNumberFormat="1" applyFont="1" applyFill="1" applyBorder="1" applyAlignment="1">
      <alignment horizontal="center"/>
    </xf>
    <xf numFmtId="0" fontId="5" fillId="0" borderId="87" xfId="0" applyFont="1" applyBorder="1"/>
    <xf numFmtId="0" fontId="5" fillId="0" borderId="88" xfId="0" applyFont="1" applyBorder="1"/>
    <xf numFmtId="49" fontId="19" fillId="31" borderId="1" xfId="0" applyNumberFormat="1" applyFont="1" applyFill="1" applyBorder="1" applyAlignment="1">
      <alignment horizontal="center"/>
    </xf>
    <xf numFmtId="0" fontId="5" fillId="31" borderId="5" xfId="0" applyFont="1" applyFill="1" applyBorder="1"/>
    <xf numFmtId="0" fontId="5" fillId="31" borderId="3" xfId="0" applyFont="1" applyFill="1" applyBorder="1"/>
    <xf numFmtId="49" fontId="19" fillId="38" borderId="24" xfId="0" applyNumberFormat="1" applyFont="1" applyFill="1" applyBorder="1" applyAlignment="1">
      <alignment horizontal="center"/>
    </xf>
    <xf numFmtId="49" fontId="19" fillId="38" borderId="11" xfId="0" applyNumberFormat="1" applyFont="1" applyFill="1" applyBorder="1" applyAlignment="1">
      <alignment horizontal="center"/>
    </xf>
    <xf numFmtId="49" fontId="19" fillId="38" borderId="12" xfId="0" applyNumberFormat="1" applyFont="1" applyFill="1" applyBorder="1" applyAlignment="1">
      <alignment horizontal="center"/>
    </xf>
    <xf numFmtId="0" fontId="37" fillId="37" borderId="0" xfId="0" applyFont="1" applyFill="1" applyAlignment="1" applyProtection="1">
      <alignment horizontal="left"/>
      <protection locked="0"/>
    </xf>
    <xf numFmtId="0" fontId="0" fillId="37" borderId="0" xfId="0" applyFill="1" applyAlignment="1" applyProtection="1">
      <alignment horizontal="left"/>
      <protection locked="0"/>
    </xf>
    <xf numFmtId="49" fontId="19" fillId="0" borderId="25" xfId="0" applyNumberFormat="1" applyFont="1" applyBorder="1" applyAlignment="1">
      <alignment horizontal="center"/>
    </xf>
    <xf numFmtId="0" fontId="2" fillId="0" borderId="26" xfId="0" applyFont="1" applyBorder="1" applyAlignment="1">
      <alignment horizontal="center"/>
    </xf>
    <xf numFmtId="0" fontId="2" fillId="0" borderId="36" xfId="0" applyFont="1" applyBorder="1" applyAlignment="1">
      <alignment horizontal="center"/>
    </xf>
    <xf numFmtId="49" fontId="19" fillId="0" borderId="97" xfId="0" applyNumberFormat="1" applyFont="1" applyBorder="1" applyAlignment="1">
      <alignment horizontal="center"/>
    </xf>
    <xf numFmtId="49" fontId="19" fillId="0" borderId="99" xfId="0" applyNumberFormat="1" applyFont="1" applyBorder="1" applyAlignment="1">
      <alignment horizontal="center"/>
    </xf>
    <xf numFmtId="49" fontId="19" fillId="0" borderId="104" xfId="0" applyNumberFormat="1" applyFont="1" applyBorder="1" applyAlignment="1">
      <alignment horizontal="center"/>
    </xf>
    <xf numFmtId="49" fontId="19" fillId="0" borderId="102" xfId="0" applyNumberFormat="1" applyFont="1" applyBorder="1" applyAlignment="1">
      <alignment horizontal="center"/>
    </xf>
    <xf numFmtId="0" fontId="37" fillId="0" borderId="77" xfId="0" applyFont="1" applyBorder="1" applyAlignment="1">
      <alignment horizontal="right" vertical="center" wrapText="1"/>
    </xf>
    <xf numFmtId="0" fontId="37" fillId="0" borderId="0" xfId="0" applyFont="1" applyAlignment="1">
      <alignment horizontal="right" vertical="center" wrapText="1"/>
    </xf>
    <xf numFmtId="0" fontId="37" fillId="0" borderId="79" xfId="0" applyFont="1" applyBorder="1" applyAlignment="1">
      <alignment horizontal="right" vertical="center" wrapText="1"/>
    </xf>
    <xf numFmtId="0" fontId="37" fillId="0" borderId="80" xfId="0" applyFont="1" applyBorder="1" applyAlignment="1">
      <alignment horizontal="right" vertical="center" wrapText="1"/>
    </xf>
    <xf numFmtId="166" fontId="47" fillId="0" borderId="83" xfId="0" applyNumberFormat="1" applyFont="1" applyBorder="1" applyAlignment="1">
      <alignment horizontal="center" vertical="center"/>
    </xf>
    <xf numFmtId="166" fontId="47" fillId="0" borderId="85" xfId="0" applyNumberFormat="1" applyFont="1" applyBorder="1" applyAlignment="1">
      <alignment horizontal="center" vertical="center"/>
    </xf>
    <xf numFmtId="0" fontId="3" fillId="0" borderId="0" xfId="0" applyFont="1" applyAlignment="1">
      <alignment horizontal="center"/>
    </xf>
    <xf numFmtId="0" fontId="3" fillId="0" borderId="61" xfId="0" applyFont="1" applyBorder="1" applyAlignment="1">
      <alignment horizontal="right" vertical="center" wrapText="1"/>
    </xf>
    <xf numFmtId="0" fontId="3" fillId="0" borderId="62" xfId="0" applyFont="1" applyBorder="1" applyAlignment="1">
      <alignment horizontal="right" vertical="center" wrapText="1"/>
    </xf>
    <xf numFmtId="0" fontId="3" fillId="0" borderId="68" xfId="0" applyFont="1" applyBorder="1" applyAlignment="1">
      <alignment horizontal="right" vertical="center" wrapText="1"/>
    </xf>
    <xf numFmtId="166" fontId="13" fillId="39" borderId="62" xfId="0" applyNumberFormat="1" applyFont="1" applyFill="1" applyBorder="1" applyAlignment="1">
      <alignment horizontal="center" vertical="center" wrapText="1"/>
    </xf>
    <xf numFmtId="166" fontId="13" fillId="39" borderId="68" xfId="0" applyNumberFormat="1" applyFont="1" applyFill="1" applyBorder="1" applyAlignment="1">
      <alignment horizontal="center" vertical="center" wrapText="1"/>
    </xf>
    <xf numFmtId="166" fontId="47" fillId="0" borderId="64" xfId="0" applyNumberFormat="1" applyFont="1" applyBorder="1" applyAlignment="1">
      <alignment horizontal="center" vertical="center"/>
    </xf>
    <xf numFmtId="166" fontId="47" fillId="0" borderId="65" xfId="0" applyNumberFormat="1" applyFont="1" applyBorder="1" applyAlignment="1">
      <alignment horizontal="center" vertical="center"/>
    </xf>
    <xf numFmtId="49" fontId="13" fillId="3" borderId="1" xfId="0" applyNumberFormat="1" applyFont="1" applyFill="1" applyBorder="1" applyAlignment="1">
      <alignment horizontal="center" vertical="center" wrapText="1"/>
    </xf>
    <xf numFmtId="49" fontId="13" fillId="3" borderId="3" xfId="0" applyNumberFormat="1" applyFont="1" applyFill="1" applyBorder="1" applyAlignment="1">
      <alignment horizontal="center" vertical="center" wrapText="1"/>
    </xf>
    <xf numFmtId="49" fontId="19" fillId="0" borderId="103" xfId="0" applyNumberFormat="1" applyFont="1" applyBorder="1" applyAlignment="1">
      <alignment horizontal="center"/>
    </xf>
    <xf numFmtId="49" fontId="19" fillId="0" borderId="88" xfId="0" applyNumberFormat="1" applyFont="1" applyBorder="1" applyAlignment="1">
      <alignment horizontal="center"/>
    </xf>
    <xf numFmtId="0" fontId="58" fillId="20" borderId="0" xfId="0" applyFont="1" applyFill="1" applyAlignment="1">
      <alignment horizontal="left" vertical="center" wrapText="1"/>
    </xf>
    <xf numFmtId="0" fontId="3" fillId="0" borderId="0" xfId="0" applyFont="1" applyAlignment="1">
      <alignment horizontal="left" vertical="center" wrapText="1"/>
    </xf>
  </cellXfs>
  <cellStyles count="4">
    <cellStyle name="Excel Built-in Normal" xfId="1" xr:uid="{69B432AC-14CA-4FC2-8E86-89680D384B7B}"/>
    <cellStyle name="Link" xfId="2" builtinId="8"/>
    <cellStyle name="Standard" xfId="0" builtinId="0"/>
    <cellStyle name="Währung" xfId="3" builtinId="4"/>
  </cellStyles>
  <dxfs count="0"/>
  <tableStyles count="1" defaultTableStyle="TableStyleMedium2" defaultPivotStyle="PivotStyleLight16">
    <tableStyle name="Invisible" pivot="0" table="0" count="0" xr9:uid="{BBBE5693-7FD9-4E6A-9FA5-666127BE60A0}"/>
  </tableStyles>
  <colors>
    <mruColors>
      <color rgb="FF00E699"/>
      <color rgb="FF92D050"/>
      <color rgb="FF00FF99"/>
      <color rgb="FFFFCC99"/>
      <color rgb="FFCCECFF"/>
      <color rgb="FFCCCCFF"/>
      <color rgb="FF66FFFF"/>
      <color rgb="FFFFCC66"/>
      <color rgb="FFFFCC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ORDER SUMMARY Sheet'!E2"/><Relationship Id="rId1" Type="http://schemas.openxmlformats.org/officeDocument/2006/relationships/hyperlink" Target="#'KASTLINE FIBERGLASS BUY Sheet'!L11"/></Relationships>
</file>

<file path=xl/drawings/_rels/drawing2.xml.rels><?xml version="1.0" encoding="UTF-8" standalone="yes"?>
<Relationships xmlns="http://schemas.openxmlformats.org/package/2006/relationships"><Relationship Id="rId3" Type="http://schemas.openxmlformats.org/officeDocument/2006/relationships/hyperlink" Target="#'KASTLINE FIBERGLASS BUY Sheet'!L11"/><Relationship Id="rId2" Type="http://schemas.openxmlformats.org/officeDocument/2006/relationships/hyperlink" Target="#'ORDER SUMMARY Sheet'!E2"/><Relationship Id="rId1" Type="http://schemas.openxmlformats.org/officeDocument/2006/relationships/hyperlink" Target="#'COMPX HOLD BUY Sheet'!B3"/></Relationships>
</file>

<file path=xl/drawings/_rels/drawing3.xml.rels><?xml version="1.0" encoding="UTF-8" standalone="yes"?>
<Relationships xmlns="http://schemas.openxmlformats.org/package/2006/relationships"><Relationship Id="rId3" Type="http://schemas.openxmlformats.org/officeDocument/2006/relationships/hyperlink" Target="#'COMPX HOLD BUY Sheet'!B3"/><Relationship Id="rId2" Type="http://schemas.openxmlformats.org/officeDocument/2006/relationships/image" Target="../media/image3.jpeg"/><Relationship Id="rId1" Type="http://schemas.openxmlformats.org/officeDocument/2006/relationships/image" Target="../media/image2.jpeg"/><Relationship Id="rId5" Type="http://schemas.openxmlformats.org/officeDocument/2006/relationships/image" Target="../media/image1.jpeg"/><Relationship Id="rId4" Type="http://schemas.openxmlformats.org/officeDocument/2006/relationships/hyperlink" Target="#'ORDER SUMMARY Sheet'!E2"/></Relationships>
</file>

<file path=xl/drawings/_rels/drawing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KASTLINE FIBERGLASS BUY Sheet'!L11"/><Relationship Id="rId1" Type="http://schemas.openxmlformats.org/officeDocument/2006/relationships/hyperlink" Target="#'COMPX HOLD BUY Sheet'!B3"/></Relationships>
</file>

<file path=xl/drawings/drawing1.xml><?xml version="1.0" encoding="utf-8"?>
<xdr:wsDr xmlns:xdr="http://schemas.openxmlformats.org/drawingml/2006/spreadsheetDrawing" xmlns:a="http://schemas.openxmlformats.org/drawingml/2006/main">
  <xdr:twoCellAnchor>
    <xdr:from>
      <xdr:col>26</xdr:col>
      <xdr:colOff>459105</xdr:colOff>
      <xdr:row>0</xdr:row>
      <xdr:rowOff>70485</xdr:rowOff>
    </xdr:from>
    <xdr:to>
      <xdr:col>29</xdr:col>
      <xdr:colOff>106680</xdr:colOff>
      <xdr:row>3</xdr:row>
      <xdr:rowOff>45743</xdr:rowOff>
    </xdr:to>
    <xdr:sp macro="" textlink="">
      <xdr:nvSpPr>
        <xdr:cNvPr id="8" name="Flowchart: Terminator 7">
          <a:hlinkClick xmlns:r="http://schemas.openxmlformats.org/officeDocument/2006/relationships" r:id="rId1"/>
          <a:extLst>
            <a:ext uri="{FF2B5EF4-FFF2-40B4-BE49-F238E27FC236}">
              <a16:creationId xmlns:a16="http://schemas.microsoft.com/office/drawing/2014/main" id="{F0E5D6F7-EA67-435E-B4E2-724BC580963F}"/>
            </a:ext>
          </a:extLst>
        </xdr:cNvPr>
        <xdr:cNvSpPr/>
      </xdr:nvSpPr>
      <xdr:spPr>
        <a:xfrm>
          <a:off x="13588365" y="70485"/>
          <a:ext cx="1362075" cy="600098"/>
        </a:xfrm>
        <a:prstGeom prst="flowChartTerminator">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US" sz="1050" b="1">
              <a:solidFill>
                <a:srgbClr val="002060"/>
              </a:solidFill>
            </a:rPr>
            <a:t>Click</a:t>
          </a:r>
          <a:r>
            <a:rPr lang="en-US" sz="1050" b="1" baseline="0">
              <a:solidFill>
                <a:srgbClr val="002060"/>
              </a:solidFill>
            </a:rPr>
            <a:t> To Go To KASTLINE FIBERGLASS</a:t>
          </a:r>
        </a:p>
      </xdr:txBody>
    </xdr:sp>
    <xdr:clientData/>
  </xdr:twoCellAnchor>
  <xdr:twoCellAnchor>
    <xdr:from>
      <xdr:col>26</xdr:col>
      <xdr:colOff>464820</xdr:colOff>
      <xdr:row>3</xdr:row>
      <xdr:rowOff>95250</xdr:rowOff>
    </xdr:from>
    <xdr:to>
      <xdr:col>29</xdr:col>
      <xdr:colOff>110490</xdr:colOff>
      <xdr:row>6</xdr:row>
      <xdr:rowOff>110513</xdr:rowOff>
    </xdr:to>
    <xdr:sp macro="" textlink="">
      <xdr:nvSpPr>
        <xdr:cNvPr id="9" name="Flowchart: Terminator 8">
          <a:hlinkClick xmlns:r="http://schemas.openxmlformats.org/officeDocument/2006/relationships" r:id="rId2"/>
          <a:extLst>
            <a:ext uri="{FF2B5EF4-FFF2-40B4-BE49-F238E27FC236}">
              <a16:creationId xmlns:a16="http://schemas.microsoft.com/office/drawing/2014/main" id="{2EA9508E-2941-4096-93A2-F56DC0FCFC62}"/>
            </a:ext>
          </a:extLst>
        </xdr:cNvPr>
        <xdr:cNvSpPr/>
      </xdr:nvSpPr>
      <xdr:spPr>
        <a:xfrm>
          <a:off x="13594080" y="720090"/>
          <a:ext cx="1360170" cy="602003"/>
        </a:xfrm>
        <a:prstGeom prst="flowChartTerminator">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US" sz="1050" b="1">
              <a:solidFill>
                <a:srgbClr val="002060"/>
              </a:solidFill>
            </a:rPr>
            <a:t>Click</a:t>
          </a:r>
          <a:r>
            <a:rPr lang="en-US" sz="1050" b="1" baseline="0">
              <a:solidFill>
                <a:srgbClr val="002060"/>
              </a:solidFill>
            </a:rPr>
            <a:t> To Go To SUMMARY</a:t>
          </a:r>
        </a:p>
      </xdr:txBody>
    </xdr:sp>
    <xdr:clientData/>
  </xdr:twoCellAnchor>
  <xdr:twoCellAnchor editAs="oneCell">
    <xdr:from>
      <xdr:col>29</xdr:col>
      <xdr:colOff>209550</xdr:colOff>
      <xdr:row>0</xdr:row>
      <xdr:rowOff>85725</xdr:rowOff>
    </xdr:from>
    <xdr:to>
      <xdr:col>44</xdr:col>
      <xdr:colOff>247650</xdr:colOff>
      <xdr:row>6</xdr:row>
      <xdr:rowOff>104775</xdr:rowOff>
    </xdr:to>
    <xdr:pic>
      <xdr:nvPicPr>
        <xdr:cNvPr id="3" name="Bild 1" descr="Bild S3R3.jpg">
          <a:extLst>
            <a:ext uri="{FF2B5EF4-FFF2-40B4-BE49-F238E27FC236}">
              <a16:creationId xmlns:a16="http://schemas.microsoft.com/office/drawing/2014/main" id="{3F295DAF-240C-404A-9F37-52BD0E0E9D15}"/>
            </a:ext>
          </a:extLst>
        </xdr:cNvPr>
        <xdr:cNvPicPr preferRelativeResize="0">
          <a:picLocks/>
        </xdr:cNvPicPr>
      </xdr:nvPicPr>
      <xdr:blipFill>
        <a:blip xmlns:r="http://schemas.openxmlformats.org/officeDocument/2006/relationships" r:embed="rId3"/>
        <a:stretch>
          <a:fillRect/>
        </a:stretch>
      </xdr:blipFill>
      <xdr:spPr>
        <a:xfrm>
          <a:off x="14601825" y="85725"/>
          <a:ext cx="695325" cy="1238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3810</xdr:colOff>
      <xdr:row>0</xdr:row>
      <xdr:rowOff>19051</xdr:rowOff>
    </xdr:from>
    <xdr:to>
      <xdr:col>13</xdr:col>
      <xdr:colOff>201944</xdr:colOff>
      <xdr:row>3</xdr:row>
      <xdr:rowOff>19051</xdr:rowOff>
    </xdr:to>
    <xdr:sp macro="" textlink="">
      <xdr:nvSpPr>
        <xdr:cNvPr id="4" name="Flowchart: Terminator 3">
          <a:hlinkClick xmlns:r="http://schemas.openxmlformats.org/officeDocument/2006/relationships" r:id="rId1"/>
          <a:extLst>
            <a:ext uri="{FF2B5EF4-FFF2-40B4-BE49-F238E27FC236}">
              <a16:creationId xmlns:a16="http://schemas.microsoft.com/office/drawing/2014/main" id="{710F119D-2501-4972-BB1C-9161B112BD9B}"/>
            </a:ext>
          </a:extLst>
        </xdr:cNvPr>
        <xdr:cNvSpPr/>
      </xdr:nvSpPr>
      <xdr:spPr>
        <a:xfrm>
          <a:off x="7700010" y="19051"/>
          <a:ext cx="1371614" cy="594360"/>
        </a:xfrm>
        <a:prstGeom prst="flowChartTerminator">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US" sz="1050" b="1">
              <a:solidFill>
                <a:srgbClr val="002060"/>
              </a:solidFill>
            </a:rPr>
            <a:t>Click</a:t>
          </a:r>
          <a:r>
            <a:rPr lang="en-US" sz="1050" b="1" baseline="0">
              <a:solidFill>
                <a:srgbClr val="002060"/>
              </a:solidFill>
            </a:rPr>
            <a:t> To Go To COMPX HOLDS</a:t>
          </a:r>
          <a:endParaRPr lang="en-US" sz="1050" b="1">
            <a:solidFill>
              <a:srgbClr val="002060"/>
            </a:solidFill>
          </a:endParaRPr>
        </a:p>
      </xdr:txBody>
    </xdr:sp>
    <xdr:clientData/>
  </xdr:twoCellAnchor>
  <xdr:twoCellAnchor>
    <xdr:from>
      <xdr:col>15</xdr:col>
      <xdr:colOff>561975</xdr:colOff>
      <xdr:row>0</xdr:row>
      <xdr:rowOff>22860</xdr:rowOff>
    </xdr:from>
    <xdr:to>
      <xdr:col>18</xdr:col>
      <xdr:colOff>146685</xdr:colOff>
      <xdr:row>3</xdr:row>
      <xdr:rowOff>28598</xdr:rowOff>
    </xdr:to>
    <xdr:sp macro="" textlink="">
      <xdr:nvSpPr>
        <xdr:cNvPr id="6" name="Flowchart: Terminator 5">
          <a:hlinkClick xmlns:r="http://schemas.openxmlformats.org/officeDocument/2006/relationships" r:id="rId2"/>
          <a:extLst>
            <a:ext uri="{FF2B5EF4-FFF2-40B4-BE49-F238E27FC236}">
              <a16:creationId xmlns:a16="http://schemas.microsoft.com/office/drawing/2014/main" id="{5C53A2CA-0F46-4958-A90F-70C4360BDFA3}"/>
            </a:ext>
          </a:extLst>
        </xdr:cNvPr>
        <xdr:cNvSpPr/>
      </xdr:nvSpPr>
      <xdr:spPr>
        <a:xfrm>
          <a:off x="10605135" y="22860"/>
          <a:ext cx="1344930" cy="600098"/>
        </a:xfrm>
        <a:prstGeom prst="flowChartTerminator">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US" sz="1050" b="1">
              <a:solidFill>
                <a:srgbClr val="002060"/>
              </a:solidFill>
            </a:rPr>
            <a:t>Click</a:t>
          </a:r>
          <a:r>
            <a:rPr lang="en-US" sz="1050" b="1" baseline="0">
              <a:solidFill>
                <a:srgbClr val="002060"/>
              </a:solidFill>
            </a:rPr>
            <a:t> To Go To SUMMARY</a:t>
          </a:r>
        </a:p>
      </xdr:txBody>
    </xdr:sp>
    <xdr:clientData/>
  </xdr:twoCellAnchor>
  <xdr:twoCellAnchor>
    <xdr:from>
      <xdr:col>13</xdr:col>
      <xdr:colOff>283845</xdr:colOff>
      <xdr:row>0</xdr:row>
      <xdr:rowOff>19050</xdr:rowOff>
    </xdr:from>
    <xdr:to>
      <xdr:col>15</xdr:col>
      <xdr:colOff>470535</xdr:colOff>
      <xdr:row>3</xdr:row>
      <xdr:rowOff>22883</xdr:rowOff>
    </xdr:to>
    <xdr:sp macro="" textlink="">
      <xdr:nvSpPr>
        <xdr:cNvPr id="7" name="Flowchart: Terminator 6">
          <a:hlinkClick xmlns:r="http://schemas.openxmlformats.org/officeDocument/2006/relationships" r:id="rId3"/>
          <a:extLst>
            <a:ext uri="{FF2B5EF4-FFF2-40B4-BE49-F238E27FC236}">
              <a16:creationId xmlns:a16="http://schemas.microsoft.com/office/drawing/2014/main" id="{D7975647-426D-484E-974C-EBF649740F8C}"/>
            </a:ext>
          </a:extLst>
        </xdr:cNvPr>
        <xdr:cNvSpPr/>
      </xdr:nvSpPr>
      <xdr:spPr>
        <a:xfrm>
          <a:off x="9153525" y="19050"/>
          <a:ext cx="1360170" cy="598193"/>
        </a:xfrm>
        <a:prstGeom prst="flowChartTerminator">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US" sz="1050" b="1">
              <a:solidFill>
                <a:srgbClr val="002060"/>
              </a:solidFill>
            </a:rPr>
            <a:t>Click</a:t>
          </a:r>
          <a:r>
            <a:rPr lang="en-US" sz="1050" b="1" baseline="0">
              <a:solidFill>
                <a:srgbClr val="002060"/>
              </a:solidFill>
            </a:rPr>
            <a:t> To Go To KASTLINE FIBERGLASS</a:t>
          </a:r>
        </a:p>
      </xdr:txBody>
    </xdr:sp>
    <xdr:clientData/>
  </xdr:twoCellAnchor>
  <xdr:twoCellAnchor>
    <xdr:from>
      <xdr:col>0</xdr:col>
      <xdr:colOff>11430</xdr:colOff>
      <xdr:row>41</xdr:row>
      <xdr:rowOff>26670</xdr:rowOff>
    </xdr:from>
    <xdr:to>
      <xdr:col>17</xdr:col>
      <xdr:colOff>0</xdr:colOff>
      <xdr:row>41</xdr:row>
      <xdr:rowOff>674369</xdr:rowOff>
    </xdr:to>
    <xdr:sp macro="" textlink="">
      <xdr:nvSpPr>
        <xdr:cNvPr id="2" name="Rectangle 1">
          <a:extLst>
            <a:ext uri="{FF2B5EF4-FFF2-40B4-BE49-F238E27FC236}">
              <a16:creationId xmlns:a16="http://schemas.microsoft.com/office/drawing/2014/main" id="{E3CD996D-8154-4FB2-B226-C5E8E9A7D678}"/>
            </a:ext>
          </a:extLst>
        </xdr:cNvPr>
        <xdr:cNvSpPr/>
      </xdr:nvSpPr>
      <xdr:spPr>
        <a:xfrm>
          <a:off x="11430" y="12843510"/>
          <a:ext cx="11357610" cy="647699"/>
        </a:xfrm>
        <a:prstGeom prst="rect">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a:t>
          </a:r>
          <a:r>
            <a:rPr lang="en-US" sz="1100" b="1" baseline="0"/>
            <a:t> International Distributor Discount Terms &amp; Conditions</a:t>
          </a:r>
        </a:p>
        <a:p>
          <a:pPr algn="l"/>
          <a:r>
            <a:rPr lang="en-US" sz="1050"/>
            <a:t>All orders below $11,000 USD must be paid up front in full.  </a:t>
          </a:r>
        </a:p>
        <a:p>
          <a:pPr algn="l"/>
          <a:r>
            <a:rPr lang="en-US" sz="1050"/>
            <a:t>For orders of $11,000 USD and above,</a:t>
          </a:r>
          <a:r>
            <a:rPr lang="en-US" sz="1050" baseline="0"/>
            <a:t> </a:t>
          </a:r>
          <a:r>
            <a:rPr lang="en-US" sz="1050"/>
            <a:t>50% must be paid up front, and the remaining 50% must be paid</a:t>
          </a:r>
          <a:r>
            <a:rPr lang="en-US" sz="1050" baseline="0"/>
            <a:t> prior to order being shipped</a:t>
          </a:r>
          <a:r>
            <a:rPr lang="en-US" sz="1050"/>
            <a: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73</xdr:row>
      <xdr:rowOff>72390</xdr:rowOff>
    </xdr:from>
    <xdr:to>
      <xdr:col>10</xdr:col>
      <xdr:colOff>1905</xdr:colOff>
      <xdr:row>103</xdr:row>
      <xdr:rowOff>26670</xdr:rowOff>
    </xdr:to>
    <xdr:pic>
      <xdr:nvPicPr>
        <xdr:cNvPr id="6" name="Picture 5">
          <a:extLst>
            <a:ext uri="{FF2B5EF4-FFF2-40B4-BE49-F238E27FC236}">
              <a16:creationId xmlns:a16="http://schemas.microsoft.com/office/drawing/2014/main" id="{CEDA0B97-CB0F-0FCC-398C-C6F68FDE57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801850"/>
          <a:ext cx="7726680" cy="5795010"/>
        </a:xfrm>
        <a:prstGeom prst="rect">
          <a:avLst/>
        </a:prstGeom>
      </xdr:spPr>
    </xdr:pic>
    <xdr:clientData/>
  </xdr:twoCellAnchor>
  <xdr:twoCellAnchor editAs="oneCell">
    <xdr:from>
      <xdr:col>10</xdr:col>
      <xdr:colOff>0</xdr:colOff>
      <xdr:row>73</xdr:row>
      <xdr:rowOff>68580</xdr:rowOff>
    </xdr:from>
    <xdr:to>
      <xdr:col>18</xdr:col>
      <xdr:colOff>133804</xdr:colOff>
      <xdr:row>103</xdr:row>
      <xdr:rowOff>25400</xdr:rowOff>
    </xdr:to>
    <xdr:pic>
      <xdr:nvPicPr>
        <xdr:cNvPr id="8" name="Picture 7">
          <a:extLst>
            <a:ext uri="{FF2B5EF4-FFF2-40B4-BE49-F238E27FC236}">
              <a16:creationId xmlns:a16="http://schemas.microsoft.com/office/drawing/2014/main" id="{81A1875C-F3CB-62AD-9B41-FCB639C769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53350" y="14718030"/>
          <a:ext cx="4331154" cy="5760720"/>
        </a:xfrm>
        <a:prstGeom prst="rect">
          <a:avLst/>
        </a:prstGeom>
      </xdr:spPr>
    </xdr:pic>
    <xdr:clientData/>
  </xdr:twoCellAnchor>
  <xdr:twoCellAnchor>
    <xdr:from>
      <xdr:col>10</xdr:col>
      <xdr:colOff>87630</xdr:colOff>
      <xdr:row>0</xdr:row>
      <xdr:rowOff>19051</xdr:rowOff>
    </xdr:from>
    <xdr:to>
      <xdr:col>13</xdr:col>
      <xdr:colOff>137174</xdr:colOff>
      <xdr:row>3</xdr:row>
      <xdr:rowOff>19051</xdr:rowOff>
    </xdr:to>
    <xdr:sp macro="" textlink="">
      <xdr:nvSpPr>
        <xdr:cNvPr id="4" name="Flowchart: Terminator 3">
          <a:hlinkClick xmlns:r="http://schemas.openxmlformats.org/officeDocument/2006/relationships" r:id="rId3"/>
          <a:extLst>
            <a:ext uri="{FF2B5EF4-FFF2-40B4-BE49-F238E27FC236}">
              <a16:creationId xmlns:a16="http://schemas.microsoft.com/office/drawing/2014/main" id="{250B2C8E-5EE3-4608-ACF4-D6461B56D82B}"/>
            </a:ext>
          </a:extLst>
        </xdr:cNvPr>
        <xdr:cNvSpPr/>
      </xdr:nvSpPr>
      <xdr:spPr>
        <a:xfrm>
          <a:off x="7837170" y="19051"/>
          <a:ext cx="1329704" cy="594360"/>
        </a:xfrm>
        <a:prstGeom prst="flowChartTerminator">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US" sz="1050" b="1">
              <a:solidFill>
                <a:srgbClr val="002060"/>
              </a:solidFill>
            </a:rPr>
            <a:t>Click</a:t>
          </a:r>
          <a:r>
            <a:rPr lang="en-US" sz="1050" b="1" baseline="0">
              <a:solidFill>
                <a:srgbClr val="002060"/>
              </a:solidFill>
            </a:rPr>
            <a:t> To Go To COMPX HOLDS</a:t>
          </a:r>
          <a:endParaRPr lang="en-US" sz="1050" b="1">
            <a:solidFill>
              <a:srgbClr val="002060"/>
            </a:solidFill>
          </a:endParaRPr>
        </a:p>
      </xdr:txBody>
    </xdr:sp>
    <xdr:clientData/>
  </xdr:twoCellAnchor>
  <xdr:twoCellAnchor>
    <xdr:from>
      <xdr:col>13</xdr:col>
      <xdr:colOff>219075</xdr:colOff>
      <xdr:row>0</xdr:row>
      <xdr:rowOff>15240</xdr:rowOff>
    </xdr:from>
    <xdr:to>
      <xdr:col>15</xdr:col>
      <xdr:colOff>390525</xdr:colOff>
      <xdr:row>3</xdr:row>
      <xdr:rowOff>20978</xdr:rowOff>
    </xdr:to>
    <xdr:sp macro="" textlink="">
      <xdr:nvSpPr>
        <xdr:cNvPr id="9" name="Flowchart: Terminator 8">
          <a:hlinkClick xmlns:r="http://schemas.openxmlformats.org/officeDocument/2006/relationships" r:id="rId4"/>
          <a:extLst>
            <a:ext uri="{FF2B5EF4-FFF2-40B4-BE49-F238E27FC236}">
              <a16:creationId xmlns:a16="http://schemas.microsoft.com/office/drawing/2014/main" id="{44590822-7682-4C1E-B3A6-A53C1B018B42}"/>
            </a:ext>
          </a:extLst>
        </xdr:cNvPr>
        <xdr:cNvSpPr/>
      </xdr:nvSpPr>
      <xdr:spPr>
        <a:xfrm>
          <a:off x="9248775" y="15240"/>
          <a:ext cx="1344930" cy="600098"/>
        </a:xfrm>
        <a:prstGeom prst="flowChartTerminator">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US" sz="1050" b="1">
              <a:solidFill>
                <a:srgbClr val="002060"/>
              </a:solidFill>
            </a:rPr>
            <a:t>Click</a:t>
          </a:r>
          <a:r>
            <a:rPr lang="en-US" sz="1050" b="1" baseline="0">
              <a:solidFill>
                <a:srgbClr val="002060"/>
              </a:solidFill>
            </a:rPr>
            <a:t> To Go To SUMMARY</a:t>
          </a:r>
        </a:p>
      </xdr:txBody>
    </xdr:sp>
    <xdr:clientData/>
  </xdr:twoCellAnchor>
  <xdr:twoCellAnchor editAs="oneCell">
    <xdr:from>
      <xdr:col>16</xdr:col>
      <xdr:colOff>247650</xdr:colOff>
      <xdr:row>0</xdr:row>
      <xdr:rowOff>171450</xdr:rowOff>
    </xdr:from>
    <xdr:to>
      <xdr:col>17</xdr:col>
      <xdr:colOff>371475</xdr:colOff>
      <xdr:row>7</xdr:row>
      <xdr:rowOff>19050</xdr:rowOff>
    </xdr:to>
    <xdr:pic>
      <xdr:nvPicPr>
        <xdr:cNvPr id="5" name="Bild 1" descr="Bild S3R3.jpg">
          <a:extLst>
            <a:ext uri="{FF2B5EF4-FFF2-40B4-BE49-F238E27FC236}">
              <a16:creationId xmlns:a16="http://schemas.microsoft.com/office/drawing/2014/main" id="{DA372C54-1D3D-4ED1-91B1-BF9380FFF92F}"/>
            </a:ext>
          </a:extLst>
        </xdr:cNvPr>
        <xdr:cNvPicPr preferRelativeResize="0">
          <a:picLocks/>
        </xdr:cNvPicPr>
      </xdr:nvPicPr>
      <xdr:blipFill>
        <a:blip xmlns:r="http://schemas.openxmlformats.org/officeDocument/2006/relationships" r:embed="rId5"/>
        <a:stretch>
          <a:fillRect/>
        </a:stretch>
      </xdr:blipFill>
      <xdr:spPr>
        <a:xfrm>
          <a:off x="10744200" y="171450"/>
          <a:ext cx="695325" cy="1238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76200</xdr:colOff>
      <xdr:row>0</xdr:row>
      <xdr:rowOff>57151</xdr:rowOff>
    </xdr:from>
    <xdr:to>
      <xdr:col>5</xdr:col>
      <xdr:colOff>99074</xdr:colOff>
      <xdr:row>3</xdr:row>
      <xdr:rowOff>76201</xdr:rowOff>
    </xdr:to>
    <xdr:sp macro="" textlink="">
      <xdr:nvSpPr>
        <xdr:cNvPr id="2" name="Flowchart: Terminator 1">
          <a:hlinkClick xmlns:r="http://schemas.openxmlformats.org/officeDocument/2006/relationships" r:id="rId1"/>
          <a:extLst>
            <a:ext uri="{FF2B5EF4-FFF2-40B4-BE49-F238E27FC236}">
              <a16:creationId xmlns:a16="http://schemas.microsoft.com/office/drawing/2014/main" id="{C678B7BD-38DE-432C-8FF4-4A9B96253725}"/>
            </a:ext>
          </a:extLst>
        </xdr:cNvPr>
        <xdr:cNvSpPr/>
      </xdr:nvSpPr>
      <xdr:spPr>
        <a:xfrm>
          <a:off x="3038475" y="57151"/>
          <a:ext cx="1308749" cy="600075"/>
        </a:xfrm>
        <a:prstGeom prst="flowChartTerminator">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US" sz="1050" b="1">
              <a:solidFill>
                <a:srgbClr val="002060"/>
              </a:solidFill>
            </a:rPr>
            <a:t>Click</a:t>
          </a:r>
          <a:r>
            <a:rPr lang="en-US" sz="1050" b="1" baseline="0">
              <a:solidFill>
                <a:srgbClr val="002060"/>
              </a:solidFill>
            </a:rPr>
            <a:t> To Go To COMPX HOLDS</a:t>
          </a:r>
          <a:endParaRPr lang="en-US" sz="1050" b="1">
            <a:solidFill>
              <a:srgbClr val="002060"/>
            </a:solidFill>
          </a:endParaRPr>
        </a:p>
      </xdr:txBody>
    </xdr:sp>
    <xdr:clientData/>
  </xdr:twoCellAnchor>
  <xdr:twoCellAnchor>
    <xdr:from>
      <xdr:col>5</xdr:col>
      <xdr:colOff>179070</xdr:colOff>
      <xdr:row>0</xdr:row>
      <xdr:rowOff>57150</xdr:rowOff>
    </xdr:from>
    <xdr:to>
      <xdr:col>7</xdr:col>
      <xdr:colOff>320040</xdr:colOff>
      <xdr:row>3</xdr:row>
      <xdr:rowOff>80033</xdr:rowOff>
    </xdr:to>
    <xdr:sp macro="" textlink="">
      <xdr:nvSpPr>
        <xdr:cNvPr id="8" name="Flowchart: Terminator 7">
          <a:hlinkClick xmlns:r="http://schemas.openxmlformats.org/officeDocument/2006/relationships" r:id="rId2"/>
          <a:extLst>
            <a:ext uri="{FF2B5EF4-FFF2-40B4-BE49-F238E27FC236}">
              <a16:creationId xmlns:a16="http://schemas.microsoft.com/office/drawing/2014/main" id="{1988B862-4782-470D-B124-CDF9FE1CAFF1}"/>
            </a:ext>
          </a:extLst>
        </xdr:cNvPr>
        <xdr:cNvSpPr/>
      </xdr:nvSpPr>
      <xdr:spPr>
        <a:xfrm>
          <a:off x="4552950" y="57150"/>
          <a:ext cx="1360170" cy="586763"/>
        </a:xfrm>
        <a:prstGeom prst="flowChartTerminator">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US" sz="1050" b="1">
              <a:solidFill>
                <a:srgbClr val="002060"/>
              </a:solidFill>
            </a:rPr>
            <a:t>Click</a:t>
          </a:r>
          <a:r>
            <a:rPr lang="en-US" sz="1050" b="1" baseline="0">
              <a:solidFill>
                <a:srgbClr val="002060"/>
              </a:solidFill>
            </a:rPr>
            <a:t> To Go To KASTLINE FIBERGLASS</a:t>
          </a:r>
        </a:p>
      </xdr:txBody>
    </xdr:sp>
    <xdr:clientData/>
  </xdr:twoCellAnchor>
  <xdr:twoCellAnchor editAs="oneCell">
    <xdr:from>
      <xdr:col>18</xdr:col>
      <xdr:colOff>66675</xdr:colOff>
      <xdr:row>2</xdr:row>
      <xdr:rowOff>57150</xdr:rowOff>
    </xdr:from>
    <xdr:to>
      <xdr:col>19</xdr:col>
      <xdr:colOff>171450</xdr:colOff>
      <xdr:row>8</xdr:row>
      <xdr:rowOff>238125</xdr:rowOff>
    </xdr:to>
    <xdr:pic>
      <xdr:nvPicPr>
        <xdr:cNvPr id="3" name="Bild 1" descr="Bild S3R3.jpg">
          <a:extLst>
            <a:ext uri="{FF2B5EF4-FFF2-40B4-BE49-F238E27FC236}">
              <a16:creationId xmlns:a16="http://schemas.microsoft.com/office/drawing/2014/main" id="{8EE23773-57F7-4750-8873-8473CF88DCC6}"/>
            </a:ext>
          </a:extLst>
        </xdr:cNvPr>
        <xdr:cNvPicPr preferRelativeResize="0">
          <a:picLocks/>
        </xdr:cNvPicPr>
      </xdr:nvPicPr>
      <xdr:blipFill>
        <a:blip xmlns:r="http://schemas.openxmlformats.org/officeDocument/2006/relationships" r:embed="rId3"/>
        <a:stretch>
          <a:fillRect/>
        </a:stretch>
      </xdr:blipFill>
      <xdr:spPr>
        <a:xfrm>
          <a:off x="11991975" y="457200"/>
          <a:ext cx="695325" cy="12382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olds@t-wall.or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R1126"/>
  <sheetViews>
    <sheetView showGridLines="0" tabSelected="1" zoomScaleNormal="100" zoomScaleSheetLayoutView="100" workbookViewId="0">
      <pane xSplit="16" ySplit="8" topLeftCell="Q9" activePane="bottomRight" state="frozen"/>
      <selection pane="topRight" activeCell="P1" sqref="P1"/>
      <selection pane="bottomLeft" activeCell="A9" sqref="A9"/>
      <selection pane="bottomRight" activeCell="B3" sqref="B3:C3"/>
    </sheetView>
  </sheetViews>
  <sheetFormatPr baseColWidth="10" defaultColWidth="14.42578125" defaultRowHeight="15" customHeight="1"/>
  <cols>
    <col min="1" max="1" width="7.42578125" customWidth="1"/>
    <col min="2" max="2" width="14.42578125" customWidth="1"/>
    <col min="3" max="3" width="18.5703125" customWidth="1"/>
    <col min="4" max="5" width="7.42578125" customWidth="1"/>
    <col min="6" max="6" width="0.5703125" customWidth="1"/>
    <col min="7" max="7" width="7.42578125" customWidth="1"/>
    <col min="8" max="8" width="0.5703125" customWidth="1"/>
    <col min="9" max="9" width="8.85546875" customWidth="1"/>
    <col min="10" max="10" width="1" customWidth="1"/>
    <col min="11" max="11" width="10.140625" customWidth="1"/>
    <col min="12" max="12" width="1" customWidth="1"/>
    <col min="13" max="13" width="10.42578125" hidden="1" customWidth="1"/>
    <col min="14" max="14" width="11.5703125" customWidth="1"/>
    <col min="15" max="15" width="1" customWidth="1"/>
    <col min="16" max="16" width="17.42578125" customWidth="1"/>
    <col min="17" max="17" width="1.5703125" customWidth="1"/>
    <col min="18" max="30" width="8.28515625" customWidth="1"/>
    <col min="31" max="31" width="1.5703125" customWidth="1"/>
    <col min="32" max="44" width="8.28515625" hidden="1" customWidth="1"/>
  </cols>
  <sheetData>
    <row r="1" spans="1:44" ht="15.75" customHeight="1">
      <c r="A1" s="1" t="s">
        <v>367</v>
      </c>
      <c r="B1" s="2"/>
      <c r="D1" s="3" t="s">
        <v>1</v>
      </c>
      <c r="E1" s="2"/>
      <c r="F1" s="2"/>
      <c r="G1" s="135"/>
      <c r="H1" s="4" t="s">
        <v>2</v>
      </c>
      <c r="I1" s="870"/>
      <c r="J1" s="871"/>
      <c r="K1" s="871"/>
      <c r="L1" s="871"/>
      <c r="M1" s="871"/>
      <c r="N1" s="871"/>
      <c r="O1" s="871"/>
      <c r="P1" s="872"/>
      <c r="Q1" s="866" t="s">
        <v>3</v>
      </c>
      <c r="R1" s="867"/>
      <c r="S1" s="867"/>
      <c r="T1" s="868" t="s">
        <v>366</v>
      </c>
      <c r="U1" s="869"/>
      <c r="V1" s="867"/>
      <c r="W1" s="867"/>
      <c r="X1" s="867"/>
      <c r="Y1" s="252"/>
      <c r="Z1" s="252"/>
      <c r="AA1" s="2"/>
      <c r="AB1" s="2"/>
      <c r="AC1" s="2"/>
      <c r="AD1" s="2"/>
    </row>
    <row r="2" spans="1:44" ht="18" customHeight="1">
      <c r="A2" s="5" t="s">
        <v>4</v>
      </c>
      <c r="B2" s="6"/>
      <c r="C2" s="2"/>
      <c r="E2" s="2"/>
      <c r="F2" s="2"/>
      <c r="G2" s="135"/>
      <c r="H2" s="4" t="s">
        <v>5</v>
      </c>
      <c r="I2" s="870"/>
      <c r="J2" s="871"/>
      <c r="K2" s="871"/>
      <c r="L2" s="871"/>
      <c r="M2" s="871"/>
      <c r="N2" s="871"/>
      <c r="O2" s="871"/>
      <c r="P2" s="872"/>
      <c r="Q2" s="2"/>
      <c r="R2" s="173" t="s">
        <v>8</v>
      </c>
      <c r="S2" s="173"/>
      <c r="T2" s="173"/>
      <c r="U2" s="173"/>
      <c r="V2" s="173"/>
      <c r="W2" s="173"/>
      <c r="X2" s="173"/>
      <c r="Y2" s="252"/>
      <c r="Z2" s="252"/>
      <c r="AA2" s="2"/>
      <c r="AB2" s="2"/>
      <c r="AC2" s="2"/>
      <c r="AD2" s="2"/>
    </row>
    <row r="3" spans="1:44" ht="15.75" customHeight="1">
      <c r="A3" s="255" t="s">
        <v>6</v>
      </c>
      <c r="B3" s="873"/>
      <c r="C3" s="872"/>
      <c r="E3" s="2"/>
      <c r="F3" s="2"/>
      <c r="G3" s="135"/>
      <c r="H3" s="4" t="s">
        <v>7</v>
      </c>
      <c r="I3" s="870"/>
      <c r="J3" s="871"/>
      <c r="K3" s="871"/>
      <c r="L3" s="871"/>
      <c r="M3" s="871"/>
      <c r="N3" s="871"/>
      <c r="O3" s="871"/>
      <c r="P3" s="872"/>
      <c r="Q3" s="2"/>
      <c r="R3" s="2"/>
      <c r="S3" s="171" t="s">
        <v>73</v>
      </c>
      <c r="T3" s="9" t="s">
        <v>11</v>
      </c>
      <c r="U3" s="2"/>
      <c r="V3" s="2"/>
      <c r="W3" s="2"/>
      <c r="X3" s="2"/>
      <c r="Y3" s="2"/>
      <c r="Z3" s="2"/>
      <c r="AA3" s="2"/>
      <c r="AB3" s="2"/>
      <c r="AC3" s="2"/>
      <c r="AD3" s="2"/>
    </row>
    <row r="4" spans="1:44" ht="15.75" customHeight="1">
      <c r="A4" s="255" t="s">
        <v>9</v>
      </c>
      <c r="B4" s="873"/>
      <c r="C4" s="872"/>
      <c r="E4" s="2"/>
      <c r="F4" s="2"/>
      <c r="G4" s="135"/>
      <c r="H4" s="4" t="s">
        <v>10</v>
      </c>
      <c r="I4" s="873"/>
      <c r="J4" s="871"/>
      <c r="K4" s="871"/>
      <c r="L4" s="871"/>
      <c r="M4" s="871"/>
      <c r="N4" s="871"/>
      <c r="O4" s="871"/>
      <c r="P4" s="872"/>
      <c r="Q4" s="2"/>
      <c r="T4" s="9" t="s">
        <v>14</v>
      </c>
      <c r="U4" s="9"/>
      <c r="V4" s="2"/>
      <c r="W4" s="2"/>
      <c r="X4" s="2"/>
      <c r="Y4" s="2"/>
      <c r="Z4" s="2"/>
      <c r="AA4" s="2"/>
      <c r="AB4" s="2"/>
      <c r="AC4" s="2"/>
      <c r="AD4" s="2"/>
    </row>
    <row r="5" spans="1:44" ht="15" customHeight="1">
      <c r="A5" s="255" t="s">
        <v>12</v>
      </c>
      <c r="B5" s="870"/>
      <c r="C5" s="872"/>
      <c r="D5" s="9"/>
      <c r="E5" s="2"/>
      <c r="F5" s="2"/>
      <c r="G5" s="135"/>
      <c r="H5" s="10" t="s">
        <v>13</v>
      </c>
      <c r="I5" s="870"/>
      <c r="J5" s="871"/>
      <c r="K5" s="871"/>
      <c r="L5" s="871"/>
      <c r="M5" s="871"/>
      <c r="N5" s="871"/>
      <c r="O5" s="871"/>
      <c r="P5" s="872"/>
      <c r="Q5" s="2"/>
      <c r="R5" s="2"/>
      <c r="S5" s="171" t="s">
        <v>285</v>
      </c>
      <c r="T5" s="172" t="s">
        <v>288</v>
      </c>
      <c r="U5" s="9"/>
      <c r="V5" s="2"/>
      <c r="W5" s="2"/>
      <c r="X5" s="2"/>
      <c r="Y5" s="2"/>
      <c r="Z5" s="2"/>
      <c r="AA5" s="2"/>
      <c r="AB5" s="2"/>
      <c r="AC5" s="2"/>
      <c r="AD5" s="2"/>
    </row>
    <row r="6" spans="1:44" ht="15.75" customHeight="1">
      <c r="A6" s="847" t="s">
        <v>15</v>
      </c>
      <c r="B6" s="849"/>
      <c r="C6" s="850"/>
      <c r="D6" s="9"/>
      <c r="E6" s="2"/>
      <c r="F6" s="2"/>
      <c r="G6" s="135"/>
      <c r="H6" s="10" t="s">
        <v>16</v>
      </c>
      <c r="I6" s="874"/>
      <c r="J6" s="875"/>
      <c r="K6" s="875"/>
      <c r="L6" s="876"/>
      <c r="M6" s="729"/>
      <c r="N6" s="253" t="s">
        <v>17</v>
      </c>
      <c r="O6" s="877"/>
      <c r="P6" s="876"/>
      <c r="Q6" s="2"/>
      <c r="S6" s="171" t="s">
        <v>74</v>
      </c>
      <c r="T6" s="172" t="s">
        <v>289</v>
      </c>
      <c r="U6" s="172"/>
      <c r="V6" s="2"/>
      <c r="W6" s="2"/>
      <c r="X6" s="2"/>
      <c r="Y6" s="2"/>
      <c r="Z6" s="2"/>
      <c r="AA6" s="2"/>
      <c r="AB6" s="2"/>
      <c r="AC6" s="2"/>
      <c r="AD6" s="2"/>
      <c r="AF6" s="402" t="s">
        <v>147</v>
      </c>
      <c r="AG6" s="402" t="s">
        <v>147</v>
      </c>
      <c r="AH6" s="402" t="s">
        <v>147</v>
      </c>
      <c r="AI6" s="402" t="s">
        <v>147</v>
      </c>
      <c r="AJ6" s="402" t="s">
        <v>147</v>
      </c>
      <c r="AK6" s="402" t="s">
        <v>147</v>
      </c>
      <c r="AL6" s="402" t="s">
        <v>147</v>
      </c>
      <c r="AM6" s="402" t="s">
        <v>147</v>
      </c>
      <c r="AN6" s="402" t="s">
        <v>147</v>
      </c>
      <c r="AO6" s="402" t="s">
        <v>147</v>
      </c>
      <c r="AP6" s="402" t="s">
        <v>147</v>
      </c>
      <c r="AQ6" s="402" t="s">
        <v>147</v>
      </c>
      <c r="AR6" s="402" t="s">
        <v>147</v>
      </c>
    </row>
    <row r="7" spans="1:44" ht="15.75" customHeight="1">
      <c r="A7" s="848"/>
      <c r="B7" s="851"/>
      <c r="C7" s="852"/>
      <c r="D7" s="12"/>
      <c r="E7" s="2"/>
      <c r="F7" s="13"/>
      <c r="G7" s="254"/>
      <c r="H7" s="14" t="s">
        <v>323</v>
      </c>
      <c r="I7" s="870"/>
      <c r="J7" s="878"/>
      <c r="K7" s="878"/>
      <c r="L7" s="878"/>
      <c r="M7" s="871"/>
      <c r="N7" s="872"/>
      <c r="O7" s="15"/>
      <c r="P7" s="16"/>
      <c r="Q7" s="2"/>
      <c r="R7" s="2"/>
      <c r="T7" s="714" t="s">
        <v>18</v>
      </c>
      <c r="U7" s="174"/>
      <c r="AD7" s="2"/>
      <c r="AF7" s="403" t="s">
        <v>148</v>
      </c>
      <c r="AG7" s="403" t="s">
        <v>148</v>
      </c>
      <c r="AH7" s="403" t="s">
        <v>148</v>
      </c>
      <c r="AI7" s="403" t="s">
        <v>148</v>
      </c>
      <c r="AJ7" s="403" t="s">
        <v>148</v>
      </c>
      <c r="AK7" s="403" t="s">
        <v>148</v>
      </c>
      <c r="AL7" s="403" t="s">
        <v>148</v>
      </c>
      <c r="AM7" s="403" t="s">
        <v>148</v>
      </c>
      <c r="AN7" s="403" t="s">
        <v>148</v>
      </c>
      <c r="AO7" s="403" t="s">
        <v>148</v>
      </c>
      <c r="AP7" s="403" t="s">
        <v>148</v>
      </c>
      <c r="AQ7" s="403" t="s">
        <v>148</v>
      </c>
      <c r="AR7" s="403" t="s">
        <v>148</v>
      </c>
    </row>
    <row r="8" spans="1:44" ht="30">
      <c r="A8" s="17" t="s">
        <v>19</v>
      </c>
      <c r="B8" s="169" t="s">
        <v>20</v>
      </c>
      <c r="C8" s="882" t="s">
        <v>21</v>
      </c>
      <c r="D8" s="810"/>
      <c r="E8" s="810"/>
      <c r="F8" s="811"/>
      <c r="G8" s="18" t="s">
        <v>22</v>
      </c>
      <c r="H8" s="19"/>
      <c r="I8" s="20" t="s">
        <v>23</v>
      </c>
      <c r="J8" s="19"/>
      <c r="K8" s="21" t="s">
        <v>24</v>
      </c>
      <c r="L8" s="19"/>
      <c r="M8" s="21" t="s">
        <v>334</v>
      </c>
      <c r="N8" s="21" t="s">
        <v>335</v>
      </c>
      <c r="O8" s="19"/>
      <c r="P8" s="22" t="s">
        <v>25</v>
      </c>
      <c r="Q8" s="23"/>
      <c r="R8" s="191" t="s">
        <v>109</v>
      </c>
      <c r="S8" s="192" t="s">
        <v>110</v>
      </c>
      <c r="T8" s="193" t="s">
        <v>111</v>
      </c>
      <c r="U8" s="267" t="s">
        <v>119</v>
      </c>
      <c r="V8" s="260" t="s">
        <v>112</v>
      </c>
      <c r="W8" s="277" t="s">
        <v>120</v>
      </c>
      <c r="X8" s="194" t="s">
        <v>113</v>
      </c>
      <c r="Y8" s="197" t="s">
        <v>114</v>
      </c>
      <c r="Z8" s="270" t="s">
        <v>121</v>
      </c>
      <c r="AA8" s="268" t="s">
        <v>115</v>
      </c>
      <c r="AB8" s="195" t="s">
        <v>116</v>
      </c>
      <c r="AC8" s="196" t="s">
        <v>117</v>
      </c>
      <c r="AD8" s="198" t="s">
        <v>118</v>
      </c>
      <c r="AF8" s="191" t="s">
        <v>109</v>
      </c>
      <c r="AG8" s="192" t="s">
        <v>110</v>
      </c>
      <c r="AH8" s="193" t="s">
        <v>111</v>
      </c>
      <c r="AI8" s="267" t="s">
        <v>119</v>
      </c>
      <c r="AJ8" s="260" t="s">
        <v>112</v>
      </c>
      <c r="AK8" s="277" t="s">
        <v>120</v>
      </c>
      <c r="AL8" s="194" t="s">
        <v>113</v>
      </c>
      <c r="AM8" s="197" t="s">
        <v>114</v>
      </c>
      <c r="AN8" s="270" t="s">
        <v>121</v>
      </c>
      <c r="AO8" s="268" t="s">
        <v>115</v>
      </c>
      <c r="AP8" s="195" t="s">
        <v>116</v>
      </c>
      <c r="AQ8" s="196" t="s">
        <v>117</v>
      </c>
      <c r="AR8" s="198" t="s">
        <v>118</v>
      </c>
    </row>
    <row r="9" spans="1:44" ht="6.75" customHeight="1" thickBot="1">
      <c r="A9" s="24"/>
      <c r="B9" s="24"/>
      <c r="C9" s="25"/>
      <c r="F9" s="26"/>
      <c r="G9" s="24"/>
      <c r="H9" s="24"/>
      <c r="I9" s="24"/>
      <c r="J9" s="24"/>
      <c r="K9" s="24"/>
      <c r="L9" s="24"/>
      <c r="M9" s="218"/>
      <c r="N9" s="24"/>
      <c r="O9" s="24"/>
      <c r="P9" s="24"/>
      <c r="Q9" s="24"/>
      <c r="R9" s="27"/>
      <c r="S9" s="28"/>
      <c r="T9" s="29"/>
      <c r="U9" s="261"/>
      <c r="V9" s="30"/>
      <c r="W9" s="256"/>
      <c r="X9" s="31"/>
      <c r="Y9" s="33"/>
      <c r="Z9" s="271"/>
      <c r="AA9" s="325"/>
      <c r="AB9" s="32"/>
      <c r="AC9" s="24"/>
      <c r="AD9" s="34"/>
      <c r="AF9" s="27"/>
      <c r="AG9" s="28"/>
      <c r="AH9" s="29"/>
      <c r="AI9" s="261"/>
      <c r="AJ9" s="30"/>
      <c r="AK9" s="256"/>
      <c r="AL9" s="31"/>
      <c r="AM9" s="33"/>
      <c r="AN9" s="271"/>
      <c r="AO9" s="325"/>
      <c r="AP9" s="32"/>
      <c r="AQ9" s="218"/>
      <c r="AR9" s="34"/>
    </row>
    <row r="10" spans="1:44" ht="15.75" customHeight="1">
      <c r="A10" s="393">
        <v>5948</v>
      </c>
      <c r="B10" s="394" t="s">
        <v>26</v>
      </c>
      <c r="C10" s="883" t="s">
        <v>27</v>
      </c>
      <c r="D10" s="884"/>
      <c r="E10" s="884"/>
      <c r="F10" s="885"/>
      <c r="G10" s="395">
        <v>1</v>
      </c>
      <c r="H10" s="396"/>
      <c r="I10" s="395">
        <v>10</v>
      </c>
      <c r="J10" s="396"/>
      <c r="K10" s="453">
        <f t="shared" ref="K10:K51" si="0">SUM(R10:AD10)</f>
        <v>0</v>
      </c>
      <c r="L10" s="397"/>
      <c r="M10" s="398">
        <v>109</v>
      </c>
      <c r="N10" s="730">
        <f>ROUND(M10*'Exchange Rate'!$B$3,2)</f>
        <v>104.54</v>
      </c>
      <c r="O10" s="397"/>
      <c r="P10" s="752">
        <f t="shared" ref="P10:P157" si="1">K10*N10</f>
        <v>0</v>
      </c>
      <c r="Q10" s="35"/>
      <c r="R10" s="151"/>
      <c r="S10" s="152"/>
      <c r="T10" s="153"/>
      <c r="U10" s="262"/>
      <c r="V10" s="154"/>
      <c r="W10" s="257"/>
      <c r="X10" s="155"/>
      <c r="Y10" s="158"/>
      <c r="Z10" s="272"/>
      <c r="AA10" s="326"/>
      <c r="AB10" s="156"/>
      <c r="AC10" s="157"/>
      <c r="AD10" s="159"/>
      <c r="AF10" s="331">
        <f>$I10*R10</f>
        <v>0</v>
      </c>
      <c r="AG10" s="332">
        <f t="shared" ref="AG10:AR10" si="2">$I10*S10</f>
        <v>0</v>
      </c>
      <c r="AH10" s="333">
        <f t="shared" si="2"/>
        <v>0</v>
      </c>
      <c r="AI10" s="334">
        <f t="shared" si="2"/>
        <v>0</v>
      </c>
      <c r="AJ10" s="335">
        <f t="shared" si="2"/>
        <v>0</v>
      </c>
      <c r="AK10" s="336">
        <f t="shared" si="2"/>
        <v>0</v>
      </c>
      <c r="AL10" s="337">
        <f t="shared" si="2"/>
        <v>0</v>
      </c>
      <c r="AM10" s="338">
        <f t="shared" si="2"/>
        <v>0</v>
      </c>
      <c r="AN10" s="339">
        <f t="shared" si="2"/>
        <v>0</v>
      </c>
      <c r="AO10" s="340">
        <f t="shared" si="2"/>
        <v>0</v>
      </c>
      <c r="AP10" s="341">
        <f t="shared" si="2"/>
        <v>0</v>
      </c>
      <c r="AQ10" s="342">
        <f t="shared" si="2"/>
        <v>0</v>
      </c>
      <c r="AR10" s="343">
        <f t="shared" si="2"/>
        <v>0</v>
      </c>
    </row>
    <row r="11" spans="1:44" ht="15.75" customHeight="1">
      <c r="A11" s="36">
        <v>7022</v>
      </c>
      <c r="B11" s="37" t="s">
        <v>26</v>
      </c>
      <c r="C11" s="809" t="s">
        <v>27</v>
      </c>
      <c r="D11" s="810"/>
      <c r="E11" s="810"/>
      <c r="F11" s="811"/>
      <c r="G11" s="38">
        <v>2</v>
      </c>
      <c r="H11" s="39"/>
      <c r="I11" s="38">
        <v>10</v>
      </c>
      <c r="J11" s="39"/>
      <c r="K11" s="454">
        <f t="shared" si="0"/>
        <v>0</v>
      </c>
      <c r="L11" s="40"/>
      <c r="M11" s="41">
        <v>119</v>
      </c>
      <c r="N11" s="731">
        <f>ROUND(M11*'Exchange Rate'!$B$3,2)</f>
        <v>114.13</v>
      </c>
      <c r="O11" s="40"/>
      <c r="P11" s="753">
        <f t="shared" si="1"/>
        <v>0</v>
      </c>
      <c r="Q11" s="180"/>
      <c r="R11" s="285"/>
      <c r="S11" s="286"/>
      <c r="T11" s="231"/>
      <c r="U11" s="264"/>
      <c r="V11" s="287"/>
      <c r="W11" s="288"/>
      <c r="X11" s="289"/>
      <c r="Y11" s="290"/>
      <c r="Z11" s="291"/>
      <c r="AA11" s="327"/>
      <c r="AB11" s="292"/>
      <c r="AC11" s="293"/>
      <c r="AD11" s="294"/>
      <c r="AF11" s="404">
        <f t="shared" ref="AF11:AF74" si="3">$I11*R11</f>
        <v>0</v>
      </c>
      <c r="AG11" s="405">
        <f t="shared" ref="AG11:AG74" si="4">$I11*S11</f>
        <v>0</v>
      </c>
      <c r="AH11" s="406">
        <f t="shared" ref="AH11:AH74" si="5">$I11*T11</f>
        <v>0</v>
      </c>
      <c r="AI11" s="407">
        <f t="shared" ref="AI11:AI74" si="6">$I11*U11</f>
        <v>0</v>
      </c>
      <c r="AJ11" s="408">
        <f t="shared" ref="AJ11:AJ74" si="7">$I11*V11</f>
        <v>0</v>
      </c>
      <c r="AK11" s="409">
        <f t="shared" ref="AK11:AK74" si="8">$I11*W11</f>
        <v>0</v>
      </c>
      <c r="AL11" s="410">
        <f t="shared" ref="AL11:AL74" si="9">$I11*X11</f>
        <v>0</v>
      </c>
      <c r="AM11" s="411">
        <f t="shared" ref="AM11:AM74" si="10">$I11*Y11</f>
        <v>0</v>
      </c>
      <c r="AN11" s="412">
        <f t="shared" ref="AN11:AN74" si="11">$I11*Z11</f>
        <v>0</v>
      </c>
      <c r="AO11" s="413">
        <f t="shared" ref="AO11:AO74" si="12">$I11*AA11</f>
        <v>0</v>
      </c>
      <c r="AP11" s="414">
        <f t="shared" ref="AP11:AP74" si="13">$I11*AB11</f>
        <v>0</v>
      </c>
      <c r="AQ11" s="415">
        <f t="shared" ref="AQ11:AQ74" si="14">$I11*AC11</f>
        <v>0</v>
      </c>
      <c r="AR11" s="416">
        <f t="shared" ref="AR11:AR74" si="15">$I11*AD11</f>
        <v>0</v>
      </c>
    </row>
    <row r="12" spans="1:44" ht="15.75" customHeight="1">
      <c r="A12" s="36">
        <v>5861</v>
      </c>
      <c r="B12" s="37" t="s">
        <v>26</v>
      </c>
      <c r="C12" s="809" t="s">
        <v>28</v>
      </c>
      <c r="D12" s="810"/>
      <c r="E12" s="810"/>
      <c r="F12" s="811"/>
      <c r="G12" s="38">
        <v>1</v>
      </c>
      <c r="H12" s="39"/>
      <c r="I12" s="38">
        <v>5</v>
      </c>
      <c r="J12" s="39"/>
      <c r="K12" s="454">
        <f t="shared" si="0"/>
        <v>0</v>
      </c>
      <c r="L12" s="40"/>
      <c r="M12" s="41">
        <v>119</v>
      </c>
      <c r="N12" s="731">
        <f>ROUND(M12*'Exchange Rate'!$B$3,2)</f>
        <v>114.13</v>
      </c>
      <c r="O12" s="40"/>
      <c r="P12" s="753">
        <f t="shared" si="1"/>
        <v>0</v>
      </c>
      <c r="Q12" s="42"/>
      <c r="R12" s="160"/>
      <c r="S12" s="161"/>
      <c r="T12" s="162"/>
      <c r="U12" s="263"/>
      <c r="V12" s="163"/>
      <c r="W12" s="258"/>
      <c r="X12" s="164"/>
      <c r="Y12" s="167"/>
      <c r="Z12" s="273"/>
      <c r="AA12" s="328"/>
      <c r="AB12" s="165"/>
      <c r="AC12" s="166"/>
      <c r="AD12" s="168"/>
      <c r="AF12" s="417">
        <f t="shared" si="3"/>
        <v>0</v>
      </c>
      <c r="AG12" s="418">
        <f t="shared" si="4"/>
        <v>0</v>
      </c>
      <c r="AH12" s="419">
        <f t="shared" si="5"/>
        <v>0</v>
      </c>
      <c r="AI12" s="420">
        <f t="shared" si="6"/>
        <v>0</v>
      </c>
      <c r="AJ12" s="421">
        <f t="shared" si="7"/>
        <v>0</v>
      </c>
      <c r="AK12" s="422">
        <f t="shared" si="8"/>
        <v>0</v>
      </c>
      <c r="AL12" s="423">
        <f t="shared" si="9"/>
        <v>0</v>
      </c>
      <c r="AM12" s="424">
        <f t="shared" si="10"/>
        <v>0</v>
      </c>
      <c r="AN12" s="425">
        <f t="shared" si="11"/>
        <v>0</v>
      </c>
      <c r="AO12" s="426">
        <f t="shared" si="12"/>
        <v>0</v>
      </c>
      <c r="AP12" s="427">
        <f t="shared" si="13"/>
        <v>0</v>
      </c>
      <c r="AQ12" s="428">
        <f t="shared" si="14"/>
        <v>0</v>
      </c>
      <c r="AR12" s="429">
        <f t="shared" si="15"/>
        <v>0</v>
      </c>
    </row>
    <row r="13" spans="1:44" ht="15.75" customHeight="1">
      <c r="A13" s="36">
        <v>5858</v>
      </c>
      <c r="B13" s="43" t="s">
        <v>26</v>
      </c>
      <c r="C13" s="809" t="s">
        <v>28</v>
      </c>
      <c r="D13" s="810"/>
      <c r="E13" s="810"/>
      <c r="F13" s="811"/>
      <c r="G13" s="44">
        <v>2</v>
      </c>
      <c r="H13" s="39"/>
      <c r="I13" s="38">
        <v>5</v>
      </c>
      <c r="J13" s="39"/>
      <c r="K13" s="454">
        <f t="shared" si="0"/>
        <v>0</v>
      </c>
      <c r="L13" s="40"/>
      <c r="M13" s="41">
        <v>175</v>
      </c>
      <c r="N13" s="731">
        <f>ROUND(M13*'Exchange Rate'!$B$3,2)</f>
        <v>167.84</v>
      </c>
      <c r="O13" s="40"/>
      <c r="P13" s="753">
        <f t="shared" si="1"/>
        <v>0</v>
      </c>
      <c r="Q13" s="42"/>
      <c r="R13" s="160"/>
      <c r="S13" s="161"/>
      <c r="T13" s="162"/>
      <c r="U13" s="263"/>
      <c r="V13" s="163"/>
      <c r="W13" s="258"/>
      <c r="X13" s="164"/>
      <c r="Y13" s="167"/>
      <c r="Z13" s="273"/>
      <c r="AA13" s="328"/>
      <c r="AB13" s="165"/>
      <c r="AC13" s="166"/>
      <c r="AD13" s="168"/>
      <c r="AF13" s="417">
        <f t="shared" si="3"/>
        <v>0</v>
      </c>
      <c r="AG13" s="418">
        <f t="shared" si="4"/>
        <v>0</v>
      </c>
      <c r="AH13" s="419">
        <f t="shared" si="5"/>
        <v>0</v>
      </c>
      <c r="AI13" s="420">
        <f t="shared" si="6"/>
        <v>0</v>
      </c>
      <c r="AJ13" s="421">
        <f t="shared" si="7"/>
        <v>0</v>
      </c>
      <c r="AK13" s="422">
        <f t="shared" si="8"/>
        <v>0</v>
      </c>
      <c r="AL13" s="423">
        <f t="shared" si="9"/>
        <v>0</v>
      </c>
      <c r="AM13" s="424">
        <f t="shared" si="10"/>
        <v>0</v>
      </c>
      <c r="AN13" s="425">
        <f t="shared" si="11"/>
        <v>0</v>
      </c>
      <c r="AO13" s="426">
        <f t="shared" si="12"/>
        <v>0</v>
      </c>
      <c r="AP13" s="427">
        <f t="shared" si="13"/>
        <v>0</v>
      </c>
      <c r="AQ13" s="428">
        <f t="shared" si="14"/>
        <v>0</v>
      </c>
      <c r="AR13" s="429">
        <f t="shared" si="15"/>
        <v>0</v>
      </c>
    </row>
    <row r="14" spans="1:44" ht="15.75" customHeight="1">
      <c r="A14" s="36">
        <v>5928</v>
      </c>
      <c r="B14" s="37" t="s">
        <v>26</v>
      </c>
      <c r="C14" s="809" t="s">
        <v>28</v>
      </c>
      <c r="D14" s="810"/>
      <c r="E14" s="810"/>
      <c r="F14" s="811"/>
      <c r="G14" s="38">
        <v>3</v>
      </c>
      <c r="H14" s="39"/>
      <c r="I14" s="38">
        <v>5</v>
      </c>
      <c r="J14" s="39"/>
      <c r="K14" s="454">
        <f t="shared" si="0"/>
        <v>0</v>
      </c>
      <c r="L14" s="40"/>
      <c r="M14" s="41">
        <v>119</v>
      </c>
      <c r="N14" s="731">
        <f>ROUND(M14*'Exchange Rate'!$B$3,2)</f>
        <v>114.13</v>
      </c>
      <c r="O14" s="40"/>
      <c r="P14" s="753">
        <f t="shared" si="1"/>
        <v>0</v>
      </c>
      <c r="Q14" s="42"/>
      <c r="R14" s="160"/>
      <c r="S14" s="161"/>
      <c r="T14" s="162"/>
      <c r="U14" s="263"/>
      <c r="V14" s="163"/>
      <c r="W14" s="258"/>
      <c r="X14" s="164"/>
      <c r="Y14" s="167"/>
      <c r="Z14" s="273"/>
      <c r="AA14" s="328"/>
      <c r="AB14" s="165"/>
      <c r="AC14" s="166"/>
      <c r="AD14" s="168"/>
      <c r="AF14" s="417">
        <f t="shared" si="3"/>
        <v>0</v>
      </c>
      <c r="AG14" s="418">
        <f t="shared" si="4"/>
        <v>0</v>
      </c>
      <c r="AH14" s="419">
        <f t="shared" si="5"/>
        <v>0</v>
      </c>
      <c r="AI14" s="420">
        <f t="shared" si="6"/>
        <v>0</v>
      </c>
      <c r="AJ14" s="421">
        <f t="shared" si="7"/>
        <v>0</v>
      </c>
      <c r="AK14" s="422">
        <f t="shared" si="8"/>
        <v>0</v>
      </c>
      <c r="AL14" s="423">
        <f t="shared" si="9"/>
        <v>0</v>
      </c>
      <c r="AM14" s="424">
        <f t="shared" si="10"/>
        <v>0</v>
      </c>
      <c r="AN14" s="425">
        <f t="shared" si="11"/>
        <v>0</v>
      </c>
      <c r="AO14" s="426">
        <f t="shared" si="12"/>
        <v>0</v>
      </c>
      <c r="AP14" s="427">
        <f t="shared" si="13"/>
        <v>0</v>
      </c>
      <c r="AQ14" s="428">
        <f t="shared" si="14"/>
        <v>0</v>
      </c>
      <c r="AR14" s="429">
        <f t="shared" si="15"/>
        <v>0</v>
      </c>
    </row>
    <row r="15" spans="1:44" ht="15.75" customHeight="1">
      <c r="A15" s="36">
        <v>7021</v>
      </c>
      <c r="B15" s="37" t="s">
        <v>26</v>
      </c>
      <c r="C15" s="809" t="s">
        <v>28</v>
      </c>
      <c r="D15" s="810"/>
      <c r="E15" s="810"/>
      <c r="F15" s="811"/>
      <c r="G15" s="38">
        <v>4</v>
      </c>
      <c r="H15" s="39"/>
      <c r="I15" s="38">
        <v>7</v>
      </c>
      <c r="J15" s="39"/>
      <c r="K15" s="454">
        <f t="shared" si="0"/>
        <v>0</v>
      </c>
      <c r="L15" s="40"/>
      <c r="M15" s="41">
        <v>239</v>
      </c>
      <c r="N15" s="731">
        <f>ROUND(M15*'Exchange Rate'!$B$3,2)</f>
        <v>229.22</v>
      </c>
      <c r="O15" s="40"/>
      <c r="P15" s="753">
        <f t="shared" si="1"/>
        <v>0</v>
      </c>
      <c r="Q15" s="42"/>
      <c r="R15" s="160"/>
      <c r="S15" s="161"/>
      <c r="T15" s="162"/>
      <c r="U15" s="263"/>
      <c r="V15" s="163"/>
      <c r="W15" s="258"/>
      <c r="X15" s="164"/>
      <c r="Y15" s="167"/>
      <c r="Z15" s="273"/>
      <c r="AA15" s="328"/>
      <c r="AB15" s="165"/>
      <c r="AC15" s="166"/>
      <c r="AD15" s="168"/>
      <c r="AF15" s="417">
        <f t="shared" si="3"/>
        <v>0</v>
      </c>
      <c r="AG15" s="418">
        <f t="shared" si="4"/>
        <v>0</v>
      </c>
      <c r="AH15" s="419">
        <f t="shared" si="5"/>
        <v>0</v>
      </c>
      <c r="AI15" s="420">
        <f t="shared" si="6"/>
        <v>0</v>
      </c>
      <c r="AJ15" s="421">
        <f t="shared" si="7"/>
        <v>0</v>
      </c>
      <c r="AK15" s="422">
        <f t="shared" si="8"/>
        <v>0</v>
      </c>
      <c r="AL15" s="423">
        <f t="shared" si="9"/>
        <v>0</v>
      </c>
      <c r="AM15" s="424">
        <f t="shared" si="10"/>
        <v>0</v>
      </c>
      <c r="AN15" s="425">
        <f t="shared" si="11"/>
        <v>0</v>
      </c>
      <c r="AO15" s="426">
        <f t="shared" si="12"/>
        <v>0</v>
      </c>
      <c r="AP15" s="427">
        <f t="shared" si="13"/>
        <v>0</v>
      </c>
      <c r="AQ15" s="428">
        <f t="shared" si="14"/>
        <v>0</v>
      </c>
      <c r="AR15" s="429">
        <f t="shared" si="15"/>
        <v>0</v>
      </c>
    </row>
    <row r="16" spans="1:44" ht="15.75" customHeight="1">
      <c r="A16" s="36">
        <v>5927</v>
      </c>
      <c r="B16" s="37" t="s">
        <v>26</v>
      </c>
      <c r="C16" s="809" t="s">
        <v>29</v>
      </c>
      <c r="D16" s="810"/>
      <c r="E16" s="810"/>
      <c r="F16" s="811"/>
      <c r="G16" s="39"/>
      <c r="H16" s="39"/>
      <c r="I16" s="38">
        <v>6</v>
      </c>
      <c r="J16" s="39"/>
      <c r="K16" s="454">
        <f t="shared" si="0"/>
        <v>0</v>
      </c>
      <c r="L16" s="40"/>
      <c r="M16" s="41">
        <v>245</v>
      </c>
      <c r="N16" s="731">
        <f>ROUND(M16*'Exchange Rate'!$B$3,2)</f>
        <v>234.98</v>
      </c>
      <c r="O16" s="40"/>
      <c r="P16" s="753">
        <f t="shared" si="1"/>
        <v>0</v>
      </c>
      <c r="Q16" s="42"/>
      <c r="R16" s="160"/>
      <c r="S16" s="161"/>
      <c r="T16" s="162"/>
      <c r="U16" s="263"/>
      <c r="V16" s="163"/>
      <c r="W16" s="258"/>
      <c r="X16" s="164"/>
      <c r="Y16" s="167"/>
      <c r="Z16" s="273"/>
      <c r="AA16" s="328"/>
      <c r="AB16" s="165"/>
      <c r="AC16" s="166"/>
      <c r="AD16" s="168"/>
      <c r="AF16" s="417">
        <f t="shared" si="3"/>
        <v>0</v>
      </c>
      <c r="AG16" s="418">
        <f t="shared" si="4"/>
        <v>0</v>
      </c>
      <c r="AH16" s="419">
        <f t="shared" si="5"/>
        <v>0</v>
      </c>
      <c r="AI16" s="420">
        <f t="shared" si="6"/>
        <v>0</v>
      </c>
      <c r="AJ16" s="421">
        <f t="shared" si="7"/>
        <v>0</v>
      </c>
      <c r="AK16" s="422">
        <f t="shared" si="8"/>
        <v>0</v>
      </c>
      <c r="AL16" s="423">
        <f t="shared" si="9"/>
        <v>0</v>
      </c>
      <c r="AM16" s="424">
        <f t="shared" si="10"/>
        <v>0</v>
      </c>
      <c r="AN16" s="425">
        <f t="shared" si="11"/>
        <v>0</v>
      </c>
      <c r="AO16" s="426">
        <f t="shared" si="12"/>
        <v>0</v>
      </c>
      <c r="AP16" s="427">
        <f t="shared" si="13"/>
        <v>0</v>
      </c>
      <c r="AQ16" s="428">
        <f t="shared" si="14"/>
        <v>0</v>
      </c>
      <c r="AR16" s="429">
        <f t="shared" si="15"/>
        <v>0</v>
      </c>
    </row>
    <row r="17" spans="1:44" ht="15.75" customHeight="1">
      <c r="A17" s="36">
        <v>5932</v>
      </c>
      <c r="B17" s="37" t="s">
        <v>26</v>
      </c>
      <c r="C17" s="809" t="s">
        <v>30</v>
      </c>
      <c r="D17" s="810"/>
      <c r="E17" s="810"/>
      <c r="F17" s="811"/>
      <c r="G17" s="39"/>
      <c r="H17" s="39"/>
      <c r="I17" s="38">
        <v>5</v>
      </c>
      <c r="J17" s="39"/>
      <c r="K17" s="454">
        <f t="shared" si="0"/>
        <v>0</v>
      </c>
      <c r="L17" s="40"/>
      <c r="M17" s="41">
        <v>148</v>
      </c>
      <c r="N17" s="731">
        <f>ROUND(M17*'Exchange Rate'!$B$3,2)</f>
        <v>141.94999999999999</v>
      </c>
      <c r="O17" s="40"/>
      <c r="P17" s="753">
        <f t="shared" si="1"/>
        <v>0</v>
      </c>
      <c r="Q17" s="42"/>
      <c r="R17" s="160"/>
      <c r="S17" s="161"/>
      <c r="T17" s="162"/>
      <c r="U17" s="263"/>
      <c r="V17" s="163"/>
      <c r="W17" s="258"/>
      <c r="X17" s="164"/>
      <c r="Y17" s="167"/>
      <c r="Z17" s="273"/>
      <c r="AA17" s="328"/>
      <c r="AB17" s="165"/>
      <c r="AC17" s="166"/>
      <c r="AD17" s="168"/>
      <c r="AF17" s="417">
        <f t="shared" si="3"/>
        <v>0</v>
      </c>
      <c r="AG17" s="418">
        <f t="shared" si="4"/>
        <v>0</v>
      </c>
      <c r="AH17" s="419">
        <f t="shared" si="5"/>
        <v>0</v>
      </c>
      <c r="AI17" s="420">
        <f t="shared" si="6"/>
        <v>0</v>
      </c>
      <c r="AJ17" s="421">
        <f t="shared" si="7"/>
        <v>0</v>
      </c>
      <c r="AK17" s="422">
        <f t="shared" si="8"/>
        <v>0</v>
      </c>
      <c r="AL17" s="423">
        <f t="shared" si="9"/>
        <v>0</v>
      </c>
      <c r="AM17" s="424">
        <f t="shared" si="10"/>
        <v>0</v>
      </c>
      <c r="AN17" s="425">
        <f t="shared" si="11"/>
        <v>0</v>
      </c>
      <c r="AO17" s="426">
        <f t="shared" si="12"/>
        <v>0</v>
      </c>
      <c r="AP17" s="427">
        <f t="shared" si="13"/>
        <v>0</v>
      </c>
      <c r="AQ17" s="428">
        <f t="shared" si="14"/>
        <v>0</v>
      </c>
      <c r="AR17" s="429">
        <f t="shared" si="15"/>
        <v>0</v>
      </c>
    </row>
    <row r="18" spans="1:44" ht="15.75" customHeight="1">
      <c r="A18" s="36">
        <v>5860</v>
      </c>
      <c r="B18" s="37" t="s">
        <v>26</v>
      </c>
      <c r="C18" s="809" t="s">
        <v>31</v>
      </c>
      <c r="D18" s="810"/>
      <c r="E18" s="810"/>
      <c r="F18" s="811"/>
      <c r="G18" s="38"/>
      <c r="H18" s="39"/>
      <c r="I18" s="38">
        <v>7</v>
      </c>
      <c r="J18" s="39"/>
      <c r="K18" s="454">
        <f t="shared" si="0"/>
        <v>0</v>
      </c>
      <c r="L18" s="40"/>
      <c r="M18" s="41">
        <v>490</v>
      </c>
      <c r="N18" s="731">
        <f>ROUND(M18*'Exchange Rate'!$B$3,2)</f>
        <v>469.96</v>
      </c>
      <c r="O18" s="40"/>
      <c r="P18" s="753">
        <f t="shared" si="1"/>
        <v>0</v>
      </c>
      <c r="Q18" s="42"/>
      <c r="R18" s="160"/>
      <c r="S18" s="161"/>
      <c r="T18" s="162"/>
      <c r="U18" s="263"/>
      <c r="V18" s="163"/>
      <c r="W18" s="258"/>
      <c r="X18" s="164"/>
      <c r="Y18" s="167"/>
      <c r="Z18" s="273"/>
      <c r="AA18" s="328"/>
      <c r="AB18" s="165"/>
      <c r="AC18" s="166"/>
      <c r="AD18" s="168"/>
      <c r="AF18" s="417">
        <f t="shared" si="3"/>
        <v>0</v>
      </c>
      <c r="AG18" s="418">
        <f t="shared" si="4"/>
        <v>0</v>
      </c>
      <c r="AH18" s="419">
        <f t="shared" si="5"/>
        <v>0</v>
      </c>
      <c r="AI18" s="420">
        <f t="shared" si="6"/>
        <v>0</v>
      </c>
      <c r="AJ18" s="421">
        <f t="shared" si="7"/>
        <v>0</v>
      </c>
      <c r="AK18" s="422">
        <f t="shared" si="8"/>
        <v>0</v>
      </c>
      <c r="AL18" s="423">
        <f t="shared" si="9"/>
        <v>0</v>
      </c>
      <c r="AM18" s="424">
        <f t="shared" si="10"/>
        <v>0</v>
      </c>
      <c r="AN18" s="425">
        <f t="shared" si="11"/>
        <v>0</v>
      </c>
      <c r="AO18" s="426">
        <f t="shared" si="12"/>
        <v>0</v>
      </c>
      <c r="AP18" s="427">
        <f t="shared" si="13"/>
        <v>0</v>
      </c>
      <c r="AQ18" s="428">
        <f t="shared" si="14"/>
        <v>0</v>
      </c>
      <c r="AR18" s="429">
        <f t="shared" si="15"/>
        <v>0</v>
      </c>
    </row>
    <row r="19" spans="1:44" ht="15.75" customHeight="1">
      <c r="A19" s="36">
        <v>5386</v>
      </c>
      <c r="B19" s="37" t="s">
        <v>26</v>
      </c>
      <c r="C19" s="809" t="s">
        <v>32</v>
      </c>
      <c r="D19" s="810"/>
      <c r="E19" s="810"/>
      <c r="F19" s="811"/>
      <c r="G19" s="38">
        <v>1</v>
      </c>
      <c r="H19" s="39"/>
      <c r="I19" s="38">
        <v>5</v>
      </c>
      <c r="J19" s="39"/>
      <c r="K19" s="454">
        <f t="shared" si="0"/>
        <v>0</v>
      </c>
      <c r="L19" s="40"/>
      <c r="M19" s="41">
        <v>355</v>
      </c>
      <c r="N19" s="731">
        <f>ROUND(M19*'Exchange Rate'!$B$3,2)</f>
        <v>340.48</v>
      </c>
      <c r="O19" s="40"/>
      <c r="P19" s="753">
        <f t="shared" si="1"/>
        <v>0</v>
      </c>
      <c r="Q19" s="42"/>
      <c r="R19" s="160"/>
      <c r="S19" s="161"/>
      <c r="T19" s="162"/>
      <c r="U19" s="263"/>
      <c r="V19" s="163"/>
      <c r="W19" s="258"/>
      <c r="X19" s="164"/>
      <c r="Y19" s="167"/>
      <c r="Z19" s="273"/>
      <c r="AA19" s="328"/>
      <c r="AB19" s="165"/>
      <c r="AC19" s="166"/>
      <c r="AD19" s="168"/>
      <c r="AF19" s="417">
        <f t="shared" si="3"/>
        <v>0</v>
      </c>
      <c r="AG19" s="418">
        <f t="shared" si="4"/>
        <v>0</v>
      </c>
      <c r="AH19" s="419">
        <f t="shared" si="5"/>
        <v>0</v>
      </c>
      <c r="AI19" s="420">
        <f t="shared" si="6"/>
        <v>0</v>
      </c>
      <c r="AJ19" s="421">
        <f t="shared" si="7"/>
        <v>0</v>
      </c>
      <c r="AK19" s="422">
        <f t="shared" si="8"/>
        <v>0</v>
      </c>
      <c r="AL19" s="423">
        <f t="shared" si="9"/>
        <v>0</v>
      </c>
      <c r="AM19" s="424">
        <f t="shared" si="10"/>
        <v>0</v>
      </c>
      <c r="AN19" s="425">
        <f t="shared" si="11"/>
        <v>0</v>
      </c>
      <c r="AO19" s="426">
        <f t="shared" si="12"/>
        <v>0</v>
      </c>
      <c r="AP19" s="427">
        <f t="shared" si="13"/>
        <v>0</v>
      </c>
      <c r="AQ19" s="428">
        <f t="shared" si="14"/>
        <v>0</v>
      </c>
      <c r="AR19" s="429">
        <f t="shared" si="15"/>
        <v>0</v>
      </c>
    </row>
    <row r="20" spans="1:44" ht="15.75" customHeight="1">
      <c r="A20" s="36">
        <v>7018</v>
      </c>
      <c r="B20" s="37" t="s">
        <v>26</v>
      </c>
      <c r="C20" s="809" t="s">
        <v>125</v>
      </c>
      <c r="D20" s="810"/>
      <c r="E20" s="810"/>
      <c r="F20" s="811"/>
      <c r="G20" s="38">
        <v>1</v>
      </c>
      <c r="H20" s="39"/>
      <c r="I20" s="38">
        <v>5</v>
      </c>
      <c r="J20" s="39"/>
      <c r="K20" s="454">
        <f t="shared" si="0"/>
        <v>0</v>
      </c>
      <c r="L20" s="40"/>
      <c r="M20" s="41">
        <v>235</v>
      </c>
      <c r="N20" s="731">
        <f>ROUND(M20*'Exchange Rate'!$B$3,2)</f>
        <v>225.39</v>
      </c>
      <c r="O20" s="40"/>
      <c r="P20" s="753">
        <f t="shared" si="1"/>
        <v>0</v>
      </c>
      <c r="Q20" s="42"/>
      <c r="R20" s="160"/>
      <c r="S20" s="161"/>
      <c r="T20" s="162"/>
      <c r="U20" s="263"/>
      <c r="V20" s="163"/>
      <c r="W20" s="258"/>
      <c r="X20" s="164"/>
      <c r="Y20" s="167"/>
      <c r="Z20" s="273"/>
      <c r="AA20" s="328"/>
      <c r="AB20" s="165"/>
      <c r="AC20" s="166"/>
      <c r="AD20" s="168"/>
      <c r="AF20" s="417">
        <f t="shared" si="3"/>
        <v>0</v>
      </c>
      <c r="AG20" s="418">
        <f t="shared" si="4"/>
        <v>0</v>
      </c>
      <c r="AH20" s="419">
        <f t="shared" si="5"/>
        <v>0</v>
      </c>
      <c r="AI20" s="420">
        <f t="shared" si="6"/>
        <v>0</v>
      </c>
      <c r="AJ20" s="421">
        <f t="shared" si="7"/>
        <v>0</v>
      </c>
      <c r="AK20" s="422">
        <f t="shared" si="8"/>
        <v>0</v>
      </c>
      <c r="AL20" s="423">
        <f t="shared" si="9"/>
        <v>0</v>
      </c>
      <c r="AM20" s="424">
        <f t="shared" si="10"/>
        <v>0</v>
      </c>
      <c r="AN20" s="425">
        <f t="shared" si="11"/>
        <v>0</v>
      </c>
      <c r="AO20" s="426">
        <f t="shared" si="12"/>
        <v>0</v>
      </c>
      <c r="AP20" s="427">
        <f t="shared" si="13"/>
        <v>0</v>
      </c>
      <c r="AQ20" s="428">
        <f t="shared" si="14"/>
        <v>0</v>
      </c>
      <c r="AR20" s="429">
        <f t="shared" si="15"/>
        <v>0</v>
      </c>
    </row>
    <row r="21" spans="1:44" ht="15.75" customHeight="1">
      <c r="A21" s="36">
        <v>7019</v>
      </c>
      <c r="B21" s="37" t="s">
        <v>26</v>
      </c>
      <c r="C21" s="809" t="s">
        <v>125</v>
      </c>
      <c r="D21" s="810"/>
      <c r="E21" s="810"/>
      <c r="F21" s="811"/>
      <c r="G21" s="38">
        <v>2</v>
      </c>
      <c r="H21" s="39"/>
      <c r="I21" s="38">
        <v>5</v>
      </c>
      <c r="J21" s="39"/>
      <c r="K21" s="454">
        <f t="shared" si="0"/>
        <v>0</v>
      </c>
      <c r="L21" s="40"/>
      <c r="M21" s="41">
        <v>299</v>
      </c>
      <c r="N21" s="731">
        <f>ROUND(M21*'Exchange Rate'!$B$3,2)</f>
        <v>286.77</v>
      </c>
      <c r="O21" s="40"/>
      <c r="P21" s="753">
        <f t="shared" si="1"/>
        <v>0</v>
      </c>
      <c r="Q21" s="42"/>
      <c r="R21" s="160"/>
      <c r="S21" s="161"/>
      <c r="T21" s="162"/>
      <c r="U21" s="263"/>
      <c r="V21" s="163"/>
      <c r="W21" s="258"/>
      <c r="X21" s="164"/>
      <c r="Y21" s="167"/>
      <c r="Z21" s="273"/>
      <c r="AA21" s="328"/>
      <c r="AB21" s="165"/>
      <c r="AC21" s="166"/>
      <c r="AD21" s="168"/>
      <c r="AF21" s="417">
        <f t="shared" si="3"/>
        <v>0</v>
      </c>
      <c r="AG21" s="418">
        <f t="shared" si="4"/>
        <v>0</v>
      </c>
      <c r="AH21" s="419">
        <f t="shared" si="5"/>
        <v>0</v>
      </c>
      <c r="AI21" s="420">
        <f t="shared" si="6"/>
        <v>0</v>
      </c>
      <c r="AJ21" s="421">
        <f t="shared" si="7"/>
        <v>0</v>
      </c>
      <c r="AK21" s="422">
        <f t="shared" si="8"/>
        <v>0</v>
      </c>
      <c r="AL21" s="423">
        <f t="shared" si="9"/>
        <v>0</v>
      </c>
      <c r="AM21" s="424">
        <f t="shared" si="10"/>
        <v>0</v>
      </c>
      <c r="AN21" s="425">
        <f t="shared" si="11"/>
        <v>0</v>
      </c>
      <c r="AO21" s="426">
        <f t="shared" si="12"/>
        <v>0</v>
      </c>
      <c r="AP21" s="427">
        <f t="shared" si="13"/>
        <v>0</v>
      </c>
      <c r="AQ21" s="428">
        <f t="shared" si="14"/>
        <v>0</v>
      </c>
      <c r="AR21" s="429">
        <f t="shared" si="15"/>
        <v>0</v>
      </c>
    </row>
    <row r="22" spans="1:44" ht="15.75" customHeight="1">
      <c r="A22" s="36">
        <v>7020</v>
      </c>
      <c r="B22" s="37" t="s">
        <v>26</v>
      </c>
      <c r="C22" s="809" t="s">
        <v>125</v>
      </c>
      <c r="D22" s="810"/>
      <c r="E22" s="810"/>
      <c r="F22" s="811"/>
      <c r="G22" s="38">
        <v>3</v>
      </c>
      <c r="H22" s="39"/>
      <c r="I22" s="38">
        <v>5</v>
      </c>
      <c r="J22" s="39"/>
      <c r="K22" s="454">
        <f t="shared" si="0"/>
        <v>0</v>
      </c>
      <c r="L22" s="40"/>
      <c r="M22" s="41">
        <v>259</v>
      </c>
      <c r="N22" s="731">
        <f>ROUND(M22*'Exchange Rate'!$B$3,2)</f>
        <v>248.41</v>
      </c>
      <c r="O22" s="40"/>
      <c r="P22" s="753">
        <f t="shared" si="1"/>
        <v>0</v>
      </c>
      <c r="Q22" s="42"/>
      <c r="R22" s="160"/>
      <c r="S22" s="161"/>
      <c r="T22" s="162"/>
      <c r="U22" s="263"/>
      <c r="V22" s="163"/>
      <c r="W22" s="258"/>
      <c r="X22" s="164"/>
      <c r="Y22" s="167"/>
      <c r="Z22" s="273"/>
      <c r="AA22" s="328"/>
      <c r="AB22" s="165"/>
      <c r="AC22" s="166"/>
      <c r="AD22" s="168"/>
      <c r="AF22" s="417">
        <f t="shared" si="3"/>
        <v>0</v>
      </c>
      <c r="AG22" s="418">
        <f t="shared" si="4"/>
        <v>0</v>
      </c>
      <c r="AH22" s="419">
        <f t="shared" si="5"/>
        <v>0</v>
      </c>
      <c r="AI22" s="420">
        <f t="shared" si="6"/>
        <v>0</v>
      </c>
      <c r="AJ22" s="421">
        <f t="shared" si="7"/>
        <v>0</v>
      </c>
      <c r="AK22" s="422">
        <f t="shared" si="8"/>
        <v>0</v>
      </c>
      <c r="AL22" s="423">
        <f t="shared" si="9"/>
        <v>0</v>
      </c>
      <c r="AM22" s="424">
        <f t="shared" si="10"/>
        <v>0</v>
      </c>
      <c r="AN22" s="425">
        <f t="shared" si="11"/>
        <v>0</v>
      </c>
      <c r="AO22" s="426">
        <f t="shared" si="12"/>
        <v>0</v>
      </c>
      <c r="AP22" s="427">
        <f t="shared" si="13"/>
        <v>0</v>
      </c>
      <c r="AQ22" s="428">
        <f t="shared" si="14"/>
        <v>0</v>
      </c>
      <c r="AR22" s="429">
        <f t="shared" si="15"/>
        <v>0</v>
      </c>
    </row>
    <row r="23" spans="1:44" ht="15.75" customHeight="1">
      <c r="A23" s="36">
        <v>7016</v>
      </c>
      <c r="B23" s="37" t="s">
        <v>26</v>
      </c>
      <c r="C23" s="809" t="s">
        <v>124</v>
      </c>
      <c r="D23" s="810"/>
      <c r="E23" s="810"/>
      <c r="F23" s="811"/>
      <c r="G23" s="38"/>
      <c r="H23" s="39"/>
      <c r="I23" s="38">
        <v>2</v>
      </c>
      <c r="J23" s="39"/>
      <c r="K23" s="454">
        <f t="shared" si="0"/>
        <v>0</v>
      </c>
      <c r="L23" s="40"/>
      <c r="M23" s="41">
        <v>209</v>
      </c>
      <c r="N23" s="731">
        <f>ROUND(M23*'Exchange Rate'!$B$3,2)</f>
        <v>200.45</v>
      </c>
      <c r="O23" s="40"/>
      <c r="P23" s="753">
        <f t="shared" si="1"/>
        <v>0</v>
      </c>
      <c r="Q23" s="42"/>
      <c r="R23" s="160"/>
      <c r="S23" s="161"/>
      <c r="T23" s="162"/>
      <c r="U23" s="263"/>
      <c r="V23" s="163"/>
      <c r="W23" s="258"/>
      <c r="X23" s="164"/>
      <c r="Y23" s="167"/>
      <c r="Z23" s="273"/>
      <c r="AA23" s="328"/>
      <c r="AB23" s="165"/>
      <c r="AC23" s="166"/>
      <c r="AD23" s="168"/>
      <c r="AF23" s="417">
        <f t="shared" si="3"/>
        <v>0</v>
      </c>
      <c r="AG23" s="418">
        <f t="shared" si="4"/>
        <v>0</v>
      </c>
      <c r="AH23" s="419">
        <f t="shared" si="5"/>
        <v>0</v>
      </c>
      <c r="AI23" s="420">
        <f t="shared" si="6"/>
        <v>0</v>
      </c>
      <c r="AJ23" s="421">
        <f t="shared" si="7"/>
        <v>0</v>
      </c>
      <c r="AK23" s="422">
        <f t="shared" si="8"/>
        <v>0</v>
      </c>
      <c r="AL23" s="423">
        <f t="shared" si="9"/>
        <v>0</v>
      </c>
      <c r="AM23" s="424">
        <f t="shared" si="10"/>
        <v>0</v>
      </c>
      <c r="AN23" s="425">
        <f t="shared" si="11"/>
        <v>0</v>
      </c>
      <c r="AO23" s="426">
        <f t="shared" si="12"/>
        <v>0</v>
      </c>
      <c r="AP23" s="427">
        <f t="shared" si="13"/>
        <v>0</v>
      </c>
      <c r="AQ23" s="428">
        <f t="shared" si="14"/>
        <v>0</v>
      </c>
      <c r="AR23" s="429">
        <f t="shared" si="15"/>
        <v>0</v>
      </c>
    </row>
    <row r="24" spans="1:44" ht="15.75" customHeight="1">
      <c r="A24" s="36">
        <v>7017</v>
      </c>
      <c r="B24" s="37" t="s">
        <v>26</v>
      </c>
      <c r="C24" s="809" t="s">
        <v>139</v>
      </c>
      <c r="D24" s="810"/>
      <c r="E24" s="810"/>
      <c r="F24" s="811"/>
      <c r="G24" s="38"/>
      <c r="H24" s="39"/>
      <c r="I24" s="38">
        <v>1</v>
      </c>
      <c r="J24" s="39"/>
      <c r="K24" s="454">
        <f t="shared" si="0"/>
        <v>0</v>
      </c>
      <c r="L24" s="40"/>
      <c r="M24" s="41">
        <v>119</v>
      </c>
      <c r="N24" s="731">
        <f>ROUND(M24*'Exchange Rate'!$B$3,2)</f>
        <v>114.13</v>
      </c>
      <c r="O24" s="40"/>
      <c r="P24" s="753">
        <f t="shared" si="1"/>
        <v>0</v>
      </c>
      <c r="Q24" s="42"/>
      <c r="R24" s="160"/>
      <c r="S24" s="161"/>
      <c r="T24" s="162"/>
      <c r="U24" s="263"/>
      <c r="V24" s="163"/>
      <c r="W24" s="258"/>
      <c r="X24" s="164"/>
      <c r="Y24" s="167"/>
      <c r="Z24" s="273"/>
      <c r="AA24" s="328"/>
      <c r="AB24" s="165"/>
      <c r="AC24" s="166"/>
      <c r="AD24" s="168"/>
      <c r="AF24" s="417">
        <f t="shared" si="3"/>
        <v>0</v>
      </c>
      <c r="AG24" s="418">
        <f t="shared" si="4"/>
        <v>0</v>
      </c>
      <c r="AH24" s="419">
        <f t="shared" si="5"/>
        <v>0</v>
      </c>
      <c r="AI24" s="420">
        <f t="shared" si="6"/>
        <v>0</v>
      </c>
      <c r="AJ24" s="421">
        <f t="shared" si="7"/>
        <v>0</v>
      </c>
      <c r="AK24" s="422">
        <f t="shared" si="8"/>
        <v>0</v>
      </c>
      <c r="AL24" s="423">
        <f t="shared" si="9"/>
        <v>0</v>
      </c>
      <c r="AM24" s="424">
        <f t="shared" si="10"/>
        <v>0</v>
      </c>
      <c r="AN24" s="425">
        <f t="shared" si="11"/>
        <v>0</v>
      </c>
      <c r="AO24" s="426">
        <f t="shared" si="12"/>
        <v>0</v>
      </c>
      <c r="AP24" s="427">
        <f t="shared" si="13"/>
        <v>0</v>
      </c>
      <c r="AQ24" s="428">
        <f t="shared" si="14"/>
        <v>0</v>
      </c>
      <c r="AR24" s="429">
        <f t="shared" si="15"/>
        <v>0</v>
      </c>
    </row>
    <row r="25" spans="1:44" ht="15.75" customHeight="1">
      <c r="A25" s="201">
        <v>6919</v>
      </c>
      <c r="B25" s="202" t="s">
        <v>80</v>
      </c>
      <c r="C25" s="879" t="s">
        <v>34</v>
      </c>
      <c r="D25" s="880"/>
      <c r="E25" s="880"/>
      <c r="F25" s="881"/>
      <c r="G25" s="203">
        <v>1</v>
      </c>
      <c r="H25" s="204"/>
      <c r="I25" s="203">
        <v>15</v>
      </c>
      <c r="J25" s="204"/>
      <c r="K25" s="455">
        <f t="shared" si="0"/>
        <v>0</v>
      </c>
      <c r="L25" s="205"/>
      <c r="M25" s="206">
        <v>115</v>
      </c>
      <c r="N25" s="732">
        <f>ROUND(M25*'Exchange Rate'!$B$3,2)</f>
        <v>110.3</v>
      </c>
      <c r="O25" s="205"/>
      <c r="P25" s="754">
        <f t="shared" si="1"/>
        <v>0</v>
      </c>
      <c r="Q25" s="42"/>
      <c r="R25" s="160"/>
      <c r="S25" s="161"/>
      <c r="T25" s="162"/>
      <c r="U25" s="263"/>
      <c r="V25" s="163"/>
      <c r="W25" s="258"/>
      <c r="X25" s="164"/>
      <c r="Y25" s="167"/>
      <c r="Z25" s="273"/>
      <c r="AA25" s="328"/>
      <c r="AB25" s="165"/>
      <c r="AC25" s="166"/>
      <c r="AD25" s="168"/>
      <c r="AF25" s="417">
        <f t="shared" si="3"/>
        <v>0</v>
      </c>
      <c r="AG25" s="418">
        <f t="shared" si="4"/>
        <v>0</v>
      </c>
      <c r="AH25" s="419">
        <f t="shared" si="5"/>
        <v>0</v>
      </c>
      <c r="AI25" s="420">
        <f t="shared" si="6"/>
        <v>0</v>
      </c>
      <c r="AJ25" s="421">
        <f t="shared" si="7"/>
        <v>0</v>
      </c>
      <c r="AK25" s="422">
        <f t="shared" si="8"/>
        <v>0</v>
      </c>
      <c r="AL25" s="423">
        <f t="shared" si="9"/>
        <v>0</v>
      </c>
      <c r="AM25" s="424">
        <f t="shared" si="10"/>
        <v>0</v>
      </c>
      <c r="AN25" s="425">
        <f t="shared" si="11"/>
        <v>0</v>
      </c>
      <c r="AO25" s="426">
        <f t="shared" si="12"/>
        <v>0</v>
      </c>
      <c r="AP25" s="427">
        <f t="shared" si="13"/>
        <v>0</v>
      </c>
      <c r="AQ25" s="428">
        <f t="shared" si="14"/>
        <v>0</v>
      </c>
      <c r="AR25" s="429">
        <f t="shared" si="15"/>
        <v>0</v>
      </c>
    </row>
    <row r="26" spans="1:44" ht="15.75" customHeight="1">
      <c r="A26" s="201">
        <v>6913</v>
      </c>
      <c r="B26" s="202" t="s">
        <v>80</v>
      </c>
      <c r="C26" s="879" t="s">
        <v>27</v>
      </c>
      <c r="D26" s="880"/>
      <c r="E26" s="880"/>
      <c r="F26" s="881"/>
      <c r="G26" s="203">
        <v>1</v>
      </c>
      <c r="H26" s="204"/>
      <c r="I26" s="203">
        <v>5</v>
      </c>
      <c r="J26" s="204"/>
      <c r="K26" s="455">
        <f t="shared" si="0"/>
        <v>0</v>
      </c>
      <c r="L26" s="205"/>
      <c r="M26" s="206">
        <v>59</v>
      </c>
      <c r="N26" s="732">
        <f>ROUND(M26*'Exchange Rate'!$B$3,2)</f>
        <v>56.59</v>
      </c>
      <c r="O26" s="205"/>
      <c r="P26" s="754">
        <f t="shared" si="1"/>
        <v>0</v>
      </c>
      <c r="Q26" s="42"/>
      <c r="R26" s="160"/>
      <c r="S26" s="161"/>
      <c r="T26" s="162"/>
      <c r="U26" s="263"/>
      <c r="V26" s="163"/>
      <c r="W26" s="258"/>
      <c r="X26" s="164"/>
      <c r="Y26" s="167"/>
      <c r="Z26" s="273"/>
      <c r="AA26" s="328"/>
      <c r="AB26" s="165"/>
      <c r="AC26" s="166"/>
      <c r="AD26" s="168"/>
      <c r="AF26" s="417">
        <f t="shared" si="3"/>
        <v>0</v>
      </c>
      <c r="AG26" s="418">
        <f t="shared" si="4"/>
        <v>0</v>
      </c>
      <c r="AH26" s="419">
        <f t="shared" si="5"/>
        <v>0</v>
      </c>
      <c r="AI26" s="420">
        <f t="shared" si="6"/>
        <v>0</v>
      </c>
      <c r="AJ26" s="421">
        <f t="shared" si="7"/>
        <v>0</v>
      </c>
      <c r="AK26" s="422">
        <f t="shared" si="8"/>
        <v>0</v>
      </c>
      <c r="AL26" s="423">
        <f t="shared" si="9"/>
        <v>0</v>
      </c>
      <c r="AM26" s="424">
        <f t="shared" si="10"/>
        <v>0</v>
      </c>
      <c r="AN26" s="425">
        <f t="shared" si="11"/>
        <v>0</v>
      </c>
      <c r="AO26" s="426">
        <f t="shared" si="12"/>
        <v>0</v>
      </c>
      <c r="AP26" s="427">
        <f t="shared" si="13"/>
        <v>0</v>
      </c>
      <c r="AQ26" s="428">
        <f t="shared" si="14"/>
        <v>0</v>
      </c>
      <c r="AR26" s="429">
        <f t="shared" si="15"/>
        <v>0</v>
      </c>
    </row>
    <row r="27" spans="1:44" ht="15.75" customHeight="1">
      <c r="A27" s="201">
        <v>6914</v>
      </c>
      <c r="B27" s="202" t="s">
        <v>80</v>
      </c>
      <c r="C27" s="879" t="s">
        <v>27</v>
      </c>
      <c r="D27" s="880"/>
      <c r="E27" s="880"/>
      <c r="F27" s="881"/>
      <c r="G27" s="203">
        <v>2</v>
      </c>
      <c r="H27" s="204"/>
      <c r="I27" s="203">
        <v>5</v>
      </c>
      <c r="J27" s="204"/>
      <c r="K27" s="455">
        <f t="shared" si="0"/>
        <v>0</v>
      </c>
      <c r="L27" s="205"/>
      <c r="M27" s="206">
        <v>59</v>
      </c>
      <c r="N27" s="732">
        <f>ROUND(M27*'Exchange Rate'!$B$3,2)</f>
        <v>56.59</v>
      </c>
      <c r="O27" s="205"/>
      <c r="P27" s="754">
        <f t="shared" si="1"/>
        <v>0</v>
      </c>
      <c r="Q27" s="42"/>
      <c r="R27" s="160"/>
      <c r="S27" s="161"/>
      <c r="T27" s="162"/>
      <c r="U27" s="263"/>
      <c r="V27" s="163"/>
      <c r="W27" s="258"/>
      <c r="X27" s="164"/>
      <c r="Y27" s="167"/>
      <c r="Z27" s="273"/>
      <c r="AA27" s="328"/>
      <c r="AB27" s="165"/>
      <c r="AC27" s="166"/>
      <c r="AD27" s="168"/>
      <c r="AF27" s="417">
        <f t="shared" si="3"/>
        <v>0</v>
      </c>
      <c r="AG27" s="418">
        <f t="shared" si="4"/>
        <v>0</v>
      </c>
      <c r="AH27" s="419">
        <f t="shared" si="5"/>
        <v>0</v>
      </c>
      <c r="AI27" s="420">
        <f t="shared" si="6"/>
        <v>0</v>
      </c>
      <c r="AJ27" s="421">
        <f t="shared" si="7"/>
        <v>0</v>
      </c>
      <c r="AK27" s="422">
        <f t="shared" si="8"/>
        <v>0</v>
      </c>
      <c r="AL27" s="423">
        <f t="shared" si="9"/>
        <v>0</v>
      </c>
      <c r="AM27" s="424">
        <f t="shared" si="10"/>
        <v>0</v>
      </c>
      <c r="AN27" s="425">
        <f t="shared" si="11"/>
        <v>0</v>
      </c>
      <c r="AO27" s="426">
        <f t="shared" si="12"/>
        <v>0</v>
      </c>
      <c r="AP27" s="427">
        <f t="shared" si="13"/>
        <v>0</v>
      </c>
      <c r="AQ27" s="428">
        <f t="shared" si="14"/>
        <v>0</v>
      </c>
      <c r="AR27" s="429">
        <f t="shared" si="15"/>
        <v>0</v>
      </c>
    </row>
    <row r="28" spans="1:44" ht="15.75" customHeight="1">
      <c r="A28" s="201">
        <v>6915</v>
      </c>
      <c r="B28" s="202" t="s">
        <v>80</v>
      </c>
      <c r="C28" s="879" t="s">
        <v>27</v>
      </c>
      <c r="D28" s="880"/>
      <c r="E28" s="880"/>
      <c r="F28" s="881"/>
      <c r="G28" s="203">
        <v>3</v>
      </c>
      <c r="H28" s="204"/>
      <c r="I28" s="203">
        <v>5</v>
      </c>
      <c r="J28" s="204"/>
      <c r="K28" s="455">
        <f t="shared" si="0"/>
        <v>0</v>
      </c>
      <c r="L28" s="205"/>
      <c r="M28" s="206">
        <v>54</v>
      </c>
      <c r="N28" s="732">
        <f>ROUND(M28*'Exchange Rate'!$B$3,2)</f>
        <v>51.79</v>
      </c>
      <c r="O28" s="205"/>
      <c r="P28" s="754">
        <f t="shared" si="1"/>
        <v>0</v>
      </c>
      <c r="Q28" s="42"/>
      <c r="R28" s="160"/>
      <c r="S28" s="161"/>
      <c r="T28" s="162"/>
      <c r="U28" s="263"/>
      <c r="V28" s="163"/>
      <c r="W28" s="258"/>
      <c r="X28" s="164"/>
      <c r="Y28" s="167"/>
      <c r="Z28" s="273"/>
      <c r="AA28" s="328"/>
      <c r="AB28" s="165"/>
      <c r="AC28" s="166"/>
      <c r="AD28" s="168"/>
      <c r="AF28" s="417">
        <f t="shared" si="3"/>
        <v>0</v>
      </c>
      <c r="AG28" s="418">
        <f t="shared" si="4"/>
        <v>0</v>
      </c>
      <c r="AH28" s="419">
        <f t="shared" si="5"/>
        <v>0</v>
      </c>
      <c r="AI28" s="420">
        <f t="shared" si="6"/>
        <v>0</v>
      </c>
      <c r="AJ28" s="421">
        <f t="shared" si="7"/>
        <v>0</v>
      </c>
      <c r="AK28" s="422">
        <f t="shared" si="8"/>
        <v>0</v>
      </c>
      <c r="AL28" s="423">
        <f t="shared" si="9"/>
        <v>0</v>
      </c>
      <c r="AM28" s="424">
        <f t="shared" si="10"/>
        <v>0</v>
      </c>
      <c r="AN28" s="425">
        <f t="shared" si="11"/>
        <v>0</v>
      </c>
      <c r="AO28" s="426">
        <f t="shared" si="12"/>
        <v>0</v>
      </c>
      <c r="AP28" s="427">
        <f t="shared" si="13"/>
        <v>0</v>
      </c>
      <c r="AQ28" s="428">
        <f t="shared" si="14"/>
        <v>0</v>
      </c>
      <c r="AR28" s="429">
        <f t="shared" si="15"/>
        <v>0</v>
      </c>
    </row>
    <row r="29" spans="1:44" ht="15.75" customHeight="1">
      <c r="A29" s="201">
        <v>6916</v>
      </c>
      <c r="B29" s="202" t="s">
        <v>80</v>
      </c>
      <c r="C29" s="879" t="s">
        <v>27</v>
      </c>
      <c r="D29" s="880"/>
      <c r="E29" s="880"/>
      <c r="F29" s="881"/>
      <c r="G29" s="203">
        <v>4</v>
      </c>
      <c r="H29" s="204"/>
      <c r="I29" s="203">
        <v>5</v>
      </c>
      <c r="J29" s="204"/>
      <c r="K29" s="455">
        <f t="shared" si="0"/>
        <v>0</v>
      </c>
      <c r="L29" s="205"/>
      <c r="M29" s="206">
        <v>60</v>
      </c>
      <c r="N29" s="732">
        <f>ROUND(M29*'Exchange Rate'!$B$3,2)</f>
        <v>57.55</v>
      </c>
      <c r="O29" s="205"/>
      <c r="P29" s="754">
        <f t="shared" si="1"/>
        <v>0</v>
      </c>
      <c r="Q29" s="42"/>
      <c r="R29" s="160"/>
      <c r="S29" s="161"/>
      <c r="T29" s="162"/>
      <c r="U29" s="263"/>
      <c r="V29" s="163"/>
      <c r="W29" s="258"/>
      <c r="X29" s="164"/>
      <c r="Y29" s="167"/>
      <c r="Z29" s="273"/>
      <c r="AA29" s="328"/>
      <c r="AB29" s="165"/>
      <c r="AC29" s="166"/>
      <c r="AD29" s="168"/>
      <c r="AF29" s="417">
        <f t="shared" si="3"/>
        <v>0</v>
      </c>
      <c r="AG29" s="418">
        <f t="shared" si="4"/>
        <v>0</v>
      </c>
      <c r="AH29" s="419">
        <f t="shared" si="5"/>
        <v>0</v>
      </c>
      <c r="AI29" s="420">
        <f t="shared" si="6"/>
        <v>0</v>
      </c>
      <c r="AJ29" s="421">
        <f t="shared" si="7"/>
        <v>0</v>
      </c>
      <c r="AK29" s="422">
        <f t="shared" si="8"/>
        <v>0</v>
      </c>
      <c r="AL29" s="423">
        <f t="shared" si="9"/>
        <v>0</v>
      </c>
      <c r="AM29" s="424">
        <f t="shared" si="10"/>
        <v>0</v>
      </c>
      <c r="AN29" s="425">
        <f t="shared" si="11"/>
        <v>0</v>
      </c>
      <c r="AO29" s="426">
        <f t="shared" si="12"/>
        <v>0</v>
      </c>
      <c r="AP29" s="427">
        <f t="shared" si="13"/>
        <v>0</v>
      </c>
      <c r="AQ29" s="428">
        <f t="shared" si="14"/>
        <v>0</v>
      </c>
      <c r="AR29" s="429">
        <f t="shared" si="15"/>
        <v>0</v>
      </c>
    </row>
    <row r="30" spans="1:44" ht="15.75" customHeight="1">
      <c r="A30" s="201">
        <v>6909</v>
      </c>
      <c r="B30" s="202" t="s">
        <v>80</v>
      </c>
      <c r="C30" s="879" t="s">
        <v>58</v>
      </c>
      <c r="D30" s="880"/>
      <c r="E30" s="880"/>
      <c r="F30" s="881"/>
      <c r="G30" s="203">
        <v>1</v>
      </c>
      <c r="H30" s="204"/>
      <c r="I30" s="203">
        <v>5</v>
      </c>
      <c r="J30" s="204"/>
      <c r="K30" s="455">
        <f t="shared" si="0"/>
        <v>0</v>
      </c>
      <c r="L30" s="205"/>
      <c r="M30" s="206">
        <v>89</v>
      </c>
      <c r="N30" s="732">
        <f>ROUND(M30*'Exchange Rate'!$B$3,2)</f>
        <v>85.36</v>
      </c>
      <c r="O30" s="205"/>
      <c r="P30" s="754">
        <f t="shared" si="1"/>
        <v>0</v>
      </c>
      <c r="Q30" s="42"/>
      <c r="R30" s="160"/>
      <c r="S30" s="161"/>
      <c r="T30" s="162"/>
      <c r="U30" s="263"/>
      <c r="V30" s="163"/>
      <c r="W30" s="258"/>
      <c r="X30" s="164"/>
      <c r="Y30" s="167"/>
      <c r="Z30" s="273"/>
      <c r="AA30" s="328"/>
      <c r="AB30" s="165"/>
      <c r="AC30" s="166"/>
      <c r="AD30" s="168"/>
      <c r="AF30" s="417">
        <f t="shared" si="3"/>
        <v>0</v>
      </c>
      <c r="AG30" s="418">
        <f t="shared" si="4"/>
        <v>0</v>
      </c>
      <c r="AH30" s="419">
        <f t="shared" si="5"/>
        <v>0</v>
      </c>
      <c r="AI30" s="420">
        <f t="shared" si="6"/>
        <v>0</v>
      </c>
      <c r="AJ30" s="421">
        <f t="shared" si="7"/>
        <v>0</v>
      </c>
      <c r="AK30" s="422">
        <f t="shared" si="8"/>
        <v>0</v>
      </c>
      <c r="AL30" s="423">
        <f t="shared" si="9"/>
        <v>0</v>
      </c>
      <c r="AM30" s="424">
        <f t="shared" si="10"/>
        <v>0</v>
      </c>
      <c r="AN30" s="425">
        <f t="shared" si="11"/>
        <v>0</v>
      </c>
      <c r="AO30" s="426">
        <f t="shared" si="12"/>
        <v>0</v>
      </c>
      <c r="AP30" s="427">
        <f t="shared" si="13"/>
        <v>0</v>
      </c>
      <c r="AQ30" s="428">
        <f t="shared" si="14"/>
        <v>0</v>
      </c>
      <c r="AR30" s="429">
        <f t="shared" si="15"/>
        <v>0</v>
      </c>
    </row>
    <row r="31" spans="1:44" ht="15.75" customHeight="1">
      <c r="A31" s="201">
        <v>6906</v>
      </c>
      <c r="B31" s="202" t="s">
        <v>80</v>
      </c>
      <c r="C31" s="879" t="s">
        <v>32</v>
      </c>
      <c r="D31" s="880"/>
      <c r="E31" s="880"/>
      <c r="F31" s="881"/>
      <c r="G31" s="203">
        <v>1</v>
      </c>
      <c r="H31" s="204"/>
      <c r="I31" s="203">
        <v>3</v>
      </c>
      <c r="J31" s="204"/>
      <c r="K31" s="455">
        <f t="shared" si="0"/>
        <v>0</v>
      </c>
      <c r="L31" s="205"/>
      <c r="M31" s="206">
        <v>199</v>
      </c>
      <c r="N31" s="732">
        <f>ROUND(M31*'Exchange Rate'!$B$3,2)</f>
        <v>190.86</v>
      </c>
      <c r="O31" s="205"/>
      <c r="P31" s="754">
        <f t="shared" si="1"/>
        <v>0</v>
      </c>
      <c r="Q31" s="42"/>
      <c r="R31" s="160"/>
      <c r="S31" s="161"/>
      <c r="T31" s="162"/>
      <c r="U31" s="263"/>
      <c r="V31" s="163"/>
      <c r="W31" s="258"/>
      <c r="X31" s="164"/>
      <c r="Y31" s="167"/>
      <c r="Z31" s="273"/>
      <c r="AA31" s="328"/>
      <c r="AB31" s="165"/>
      <c r="AC31" s="166"/>
      <c r="AD31" s="168"/>
      <c r="AF31" s="417">
        <f t="shared" si="3"/>
        <v>0</v>
      </c>
      <c r="AG31" s="418">
        <f t="shared" si="4"/>
        <v>0</v>
      </c>
      <c r="AH31" s="419">
        <f t="shared" si="5"/>
        <v>0</v>
      </c>
      <c r="AI31" s="420">
        <f t="shared" si="6"/>
        <v>0</v>
      </c>
      <c r="AJ31" s="421">
        <f t="shared" si="7"/>
        <v>0</v>
      </c>
      <c r="AK31" s="422">
        <f t="shared" si="8"/>
        <v>0</v>
      </c>
      <c r="AL31" s="423">
        <f t="shared" si="9"/>
        <v>0</v>
      </c>
      <c r="AM31" s="424">
        <f t="shared" si="10"/>
        <v>0</v>
      </c>
      <c r="AN31" s="425">
        <f t="shared" si="11"/>
        <v>0</v>
      </c>
      <c r="AO31" s="426">
        <f t="shared" si="12"/>
        <v>0</v>
      </c>
      <c r="AP31" s="427">
        <f t="shared" si="13"/>
        <v>0</v>
      </c>
      <c r="AQ31" s="428">
        <f t="shared" si="14"/>
        <v>0</v>
      </c>
      <c r="AR31" s="429">
        <f t="shared" si="15"/>
        <v>0</v>
      </c>
    </row>
    <row r="32" spans="1:44" ht="15.75" customHeight="1">
      <c r="A32" s="45">
        <v>5969</v>
      </c>
      <c r="B32" s="46" t="s">
        <v>33</v>
      </c>
      <c r="C32" s="853" t="s">
        <v>34</v>
      </c>
      <c r="D32" s="810"/>
      <c r="E32" s="810"/>
      <c r="F32" s="811"/>
      <c r="G32" s="47"/>
      <c r="H32" s="47"/>
      <c r="I32" s="48">
        <v>20</v>
      </c>
      <c r="J32" s="47"/>
      <c r="K32" s="456">
        <f t="shared" si="0"/>
        <v>0</v>
      </c>
      <c r="L32" s="49"/>
      <c r="M32" s="50">
        <v>89</v>
      </c>
      <c r="N32" s="733">
        <f>ROUND(M32*'Exchange Rate'!$B$3,2)</f>
        <v>85.36</v>
      </c>
      <c r="O32" s="49"/>
      <c r="P32" s="755">
        <f t="shared" si="1"/>
        <v>0</v>
      </c>
      <c r="Q32" s="42"/>
      <c r="R32" s="160"/>
      <c r="S32" s="161"/>
      <c r="T32" s="162"/>
      <c r="U32" s="263"/>
      <c r="V32" s="163"/>
      <c r="W32" s="258"/>
      <c r="X32" s="164"/>
      <c r="Y32" s="167"/>
      <c r="Z32" s="273"/>
      <c r="AA32" s="328"/>
      <c r="AB32" s="165"/>
      <c r="AC32" s="166"/>
      <c r="AD32" s="168"/>
      <c r="AF32" s="417">
        <f t="shared" si="3"/>
        <v>0</v>
      </c>
      <c r="AG32" s="418">
        <f t="shared" si="4"/>
        <v>0</v>
      </c>
      <c r="AH32" s="419">
        <f t="shared" si="5"/>
        <v>0</v>
      </c>
      <c r="AI32" s="420">
        <f t="shared" si="6"/>
        <v>0</v>
      </c>
      <c r="AJ32" s="421">
        <f t="shared" si="7"/>
        <v>0</v>
      </c>
      <c r="AK32" s="422">
        <f t="shared" si="8"/>
        <v>0</v>
      </c>
      <c r="AL32" s="423">
        <f t="shared" si="9"/>
        <v>0</v>
      </c>
      <c r="AM32" s="424">
        <f t="shared" si="10"/>
        <v>0</v>
      </c>
      <c r="AN32" s="425">
        <f t="shared" si="11"/>
        <v>0</v>
      </c>
      <c r="AO32" s="426">
        <f t="shared" si="12"/>
        <v>0</v>
      </c>
      <c r="AP32" s="427">
        <f t="shared" si="13"/>
        <v>0</v>
      </c>
      <c r="AQ32" s="428">
        <f t="shared" si="14"/>
        <v>0</v>
      </c>
      <c r="AR32" s="429">
        <f t="shared" si="15"/>
        <v>0</v>
      </c>
    </row>
    <row r="33" spans="1:44" ht="15.75" customHeight="1">
      <c r="A33" s="45">
        <v>5935</v>
      </c>
      <c r="B33" s="46" t="s">
        <v>33</v>
      </c>
      <c r="C33" s="853" t="s">
        <v>35</v>
      </c>
      <c r="D33" s="810"/>
      <c r="E33" s="810"/>
      <c r="F33" s="811"/>
      <c r="G33" s="47"/>
      <c r="H33" s="47"/>
      <c r="I33" s="48">
        <v>20</v>
      </c>
      <c r="J33" s="47"/>
      <c r="K33" s="456">
        <f t="shared" si="0"/>
        <v>0</v>
      </c>
      <c r="L33" s="49"/>
      <c r="M33" s="50">
        <v>129</v>
      </c>
      <c r="N33" s="733">
        <f>ROUND(M33*'Exchange Rate'!$B$3,2)</f>
        <v>123.72</v>
      </c>
      <c r="O33" s="49"/>
      <c r="P33" s="755">
        <f t="shared" si="1"/>
        <v>0</v>
      </c>
      <c r="Q33" s="42"/>
      <c r="R33" s="160"/>
      <c r="S33" s="161"/>
      <c r="T33" s="162"/>
      <c r="U33" s="263"/>
      <c r="V33" s="163"/>
      <c r="W33" s="258"/>
      <c r="X33" s="164"/>
      <c r="Y33" s="167"/>
      <c r="Z33" s="273"/>
      <c r="AA33" s="328"/>
      <c r="AB33" s="165"/>
      <c r="AC33" s="166"/>
      <c r="AD33" s="168"/>
      <c r="AF33" s="417">
        <f t="shared" si="3"/>
        <v>0</v>
      </c>
      <c r="AG33" s="418">
        <f t="shared" si="4"/>
        <v>0</v>
      </c>
      <c r="AH33" s="419">
        <f t="shared" si="5"/>
        <v>0</v>
      </c>
      <c r="AI33" s="420">
        <f t="shared" si="6"/>
        <v>0</v>
      </c>
      <c r="AJ33" s="421">
        <f t="shared" si="7"/>
        <v>0</v>
      </c>
      <c r="AK33" s="422">
        <f t="shared" si="8"/>
        <v>0</v>
      </c>
      <c r="AL33" s="423">
        <f t="shared" si="9"/>
        <v>0</v>
      </c>
      <c r="AM33" s="424">
        <f t="shared" si="10"/>
        <v>0</v>
      </c>
      <c r="AN33" s="425">
        <f t="shared" si="11"/>
        <v>0</v>
      </c>
      <c r="AO33" s="426">
        <f t="shared" si="12"/>
        <v>0</v>
      </c>
      <c r="AP33" s="427">
        <f t="shared" si="13"/>
        <v>0</v>
      </c>
      <c r="AQ33" s="428">
        <f t="shared" si="14"/>
        <v>0</v>
      </c>
      <c r="AR33" s="429">
        <f t="shared" si="15"/>
        <v>0</v>
      </c>
    </row>
    <row r="34" spans="1:44" ht="15.75" customHeight="1">
      <c r="A34" s="45">
        <v>5936</v>
      </c>
      <c r="B34" s="46" t="s">
        <v>33</v>
      </c>
      <c r="C34" s="853" t="s">
        <v>36</v>
      </c>
      <c r="D34" s="810"/>
      <c r="E34" s="810"/>
      <c r="F34" s="811"/>
      <c r="G34" s="47"/>
      <c r="H34" s="47"/>
      <c r="I34" s="48">
        <v>10</v>
      </c>
      <c r="J34" s="47"/>
      <c r="K34" s="456">
        <f t="shared" si="0"/>
        <v>0</v>
      </c>
      <c r="L34" s="49"/>
      <c r="M34" s="50">
        <v>159</v>
      </c>
      <c r="N34" s="733">
        <f>ROUND(M34*'Exchange Rate'!$B$3,2)</f>
        <v>152.5</v>
      </c>
      <c r="O34" s="49"/>
      <c r="P34" s="755">
        <f t="shared" si="1"/>
        <v>0</v>
      </c>
      <c r="Q34" s="42"/>
      <c r="R34" s="160"/>
      <c r="S34" s="161"/>
      <c r="T34" s="162"/>
      <c r="U34" s="263"/>
      <c r="V34" s="163"/>
      <c r="W34" s="258"/>
      <c r="X34" s="164"/>
      <c r="Y34" s="167"/>
      <c r="Z34" s="273"/>
      <c r="AA34" s="328"/>
      <c r="AB34" s="165"/>
      <c r="AC34" s="166"/>
      <c r="AD34" s="168"/>
      <c r="AF34" s="417">
        <f t="shared" si="3"/>
        <v>0</v>
      </c>
      <c r="AG34" s="418">
        <f t="shared" si="4"/>
        <v>0</v>
      </c>
      <c r="AH34" s="419">
        <f t="shared" si="5"/>
        <v>0</v>
      </c>
      <c r="AI34" s="420">
        <f t="shared" si="6"/>
        <v>0</v>
      </c>
      <c r="AJ34" s="421">
        <f t="shared" si="7"/>
        <v>0</v>
      </c>
      <c r="AK34" s="422">
        <f t="shared" si="8"/>
        <v>0</v>
      </c>
      <c r="AL34" s="423">
        <f t="shared" si="9"/>
        <v>0</v>
      </c>
      <c r="AM34" s="424">
        <f t="shared" si="10"/>
        <v>0</v>
      </c>
      <c r="AN34" s="425">
        <f t="shared" si="11"/>
        <v>0</v>
      </c>
      <c r="AO34" s="426">
        <f t="shared" si="12"/>
        <v>0</v>
      </c>
      <c r="AP34" s="427">
        <f t="shared" si="13"/>
        <v>0</v>
      </c>
      <c r="AQ34" s="428">
        <f t="shared" si="14"/>
        <v>0</v>
      </c>
      <c r="AR34" s="429">
        <f t="shared" si="15"/>
        <v>0</v>
      </c>
    </row>
    <row r="35" spans="1:44" ht="15.75" customHeight="1">
      <c r="A35" s="45">
        <v>6007</v>
      </c>
      <c r="B35" s="46" t="s">
        <v>33</v>
      </c>
      <c r="C35" s="853" t="s">
        <v>37</v>
      </c>
      <c r="D35" s="810"/>
      <c r="E35" s="810"/>
      <c r="F35" s="811"/>
      <c r="G35" s="47"/>
      <c r="H35" s="47"/>
      <c r="I35" s="48">
        <v>10</v>
      </c>
      <c r="J35" s="47"/>
      <c r="K35" s="456">
        <f t="shared" si="0"/>
        <v>0</v>
      </c>
      <c r="L35" s="49"/>
      <c r="M35" s="50">
        <v>109</v>
      </c>
      <c r="N35" s="733">
        <f>ROUND(M35*'Exchange Rate'!$B$3,2)</f>
        <v>104.54</v>
      </c>
      <c r="O35" s="49"/>
      <c r="P35" s="755">
        <f t="shared" si="1"/>
        <v>0</v>
      </c>
      <c r="Q35" s="42"/>
      <c r="R35" s="160"/>
      <c r="S35" s="161"/>
      <c r="T35" s="162"/>
      <c r="U35" s="263"/>
      <c r="V35" s="163"/>
      <c r="W35" s="258"/>
      <c r="X35" s="164"/>
      <c r="Y35" s="167"/>
      <c r="Z35" s="273"/>
      <c r="AA35" s="328"/>
      <c r="AB35" s="165"/>
      <c r="AC35" s="166"/>
      <c r="AD35" s="168"/>
      <c r="AF35" s="417">
        <f t="shared" si="3"/>
        <v>0</v>
      </c>
      <c r="AG35" s="418">
        <f t="shared" si="4"/>
        <v>0</v>
      </c>
      <c r="AH35" s="419">
        <f t="shared" si="5"/>
        <v>0</v>
      </c>
      <c r="AI35" s="420">
        <f t="shared" si="6"/>
        <v>0</v>
      </c>
      <c r="AJ35" s="421">
        <f t="shared" si="7"/>
        <v>0</v>
      </c>
      <c r="AK35" s="422">
        <f t="shared" si="8"/>
        <v>0</v>
      </c>
      <c r="AL35" s="423">
        <f t="shared" si="9"/>
        <v>0</v>
      </c>
      <c r="AM35" s="424">
        <f t="shared" si="10"/>
        <v>0</v>
      </c>
      <c r="AN35" s="425">
        <f t="shared" si="11"/>
        <v>0</v>
      </c>
      <c r="AO35" s="426">
        <f t="shared" si="12"/>
        <v>0</v>
      </c>
      <c r="AP35" s="427">
        <f t="shared" si="13"/>
        <v>0</v>
      </c>
      <c r="AQ35" s="428">
        <f t="shared" si="14"/>
        <v>0</v>
      </c>
      <c r="AR35" s="429">
        <f t="shared" si="15"/>
        <v>0</v>
      </c>
    </row>
    <row r="36" spans="1:44" ht="15.75" customHeight="1">
      <c r="A36" s="45">
        <v>5970</v>
      </c>
      <c r="B36" s="46" t="s">
        <v>33</v>
      </c>
      <c r="C36" s="853" t="s">
        <v>38</v>
      </c>
      <c r="D36" s="810"/>
      <c r="E36" s="810"/>
      <c r="F36" s="811"/>
      <c r="G36" s="47"/>
      <c r="H36" s="47"/>
      <c r="I36" s="48">
        <v>10</v>
      </c>
      <c r="J36" s="47"/>
      <c r="K36" s="456">
        <f t="shared" si="0"/>
        <v>0</v>
      </c>
      <c r="L36" s="49"/>
      <c r="M36" s="50">
        <v>154</v>
      </c>
      <c r="N36" s="733">
        <f>ROUND(M36*'Exchange Rate'!$B$3,2)</f>
        <v>147.69999999999999</v>
      </c>
      <c r="O36" s="49"/>
      <c r="P36" s="755">
        <f t="shared" si="1"/>
        <v>0</v>
      </c>
      <c r="Q36" s="42"/>
      <c r="R36" s="160"/>
      <c r="S36" s="161"/>
      <c r="T36" s="162"/>
      <c r="U36" s="263"/>
      <c r="V36" s="163"/>
      <c r="W36" s="258"/>
      <c r="X36" s="164"/>
      <c r="Y36" s="167"/>
      <c r="Z36" s="273"/>
      <c r="AA36" s="328"/>
      <c r="AB36" s="165"/>
      <c r="AC36" s="166"/>
      <c r="AD36" s="168"/>
      <c r="AF36" s="417">
        <f t="shared" si="3"/>
        <v>0</v>
      </c>
      <c r="AG36" s="418">
        <f t="shared" si="4"/>
        <v>0</v>
      </c>
      <c r="AH36" s="419">
        <f t="shared" si="5"/>
        <v>0</v>
      </c>
      <c r="AI36" s="420">
        <f t="shared" si="6"/>
        <v>0</v>
      </c>
      <c r="AJ36" s="421">
        <f t="shared" si="7"/>
        <v>0</v>
      </c>
      <c r="AK36" s="422">
        <f t="shared" si="8"/>
        <v>0</v>
      </c>
      <c r="AL36" s="423">
        <f t="shared" si="9"/>
        <v>0</v>
      </c>
      <c r="AM36" s="424">
        <f t="shared" si="10"/>
        <v>0</v>
      </c>
      <c r="AN36" s="425">
        <f t="shared" si="11"/>
        <v>0</v>
      </c>
      <c r="AO36" s="426">
        <f t="shared" si="12"/>
        <v>0</v>
      </c>
      <c r="AP36" s="427">
        <f t="shared" si="13"/>
        <v>0</v>
      </c>
      <c r="AQ36" s="428">
        <f t="shared" si="14"/>
        <v>0</v>
      </c>
      <c r="AR36" s="429">
        <f t="shared" si="15"/>
        <v>0</v>
      </c>
    </row>
    <row r="37" spans="1:44" ht="15.75" customHeight="1">
      <c r="A37" s="45">
        <v>5968</v>
      </c>
      <c r="B37" s="46" t="s">
        <v>33</v>
      </c>
      <c r="C37" s="853" t="s">
        <v>39</v>
      </c>
      <c r="D37" s="810"/>
      <c r="E37" s="810"/>
      <c r="F37" s="811"/>
      <c r="G37" s="47"/>
      <c r="H37" s="51"/>
      <c r="I37" s="48">
        <v>5</v>
      </c>
      <c r="J37" s="52"/>
      <c r="K37" s="456">
        <f t="shared" si="0"/>
        <v>0</v>
      </c>
      <c r="L37" s="49"/>
      <c r="M37" s="50">
        <v>154</v>
      </c>
      <c r="N37" s="733">
        <f>ROUND(M37*'Exchange Rate'!$B$3,2)</f>
        <v>147.69999999999999</v>
      </c>
      <c r="O37" s="49"/>
      <c r="P37" s="755">
        <f t="shared" si="1"/>
        <v>0</v>
      </c>
      <c r="Q37" s="53"/>
      <c r="R37" s="160"/>
      <c r="S37" s="161"/>
      <c r="T37" s="162"/>
      <c r="U37" s="263"/>
      <c r="V37" s="163"/>
      <c r="W37" s="258"/>
      <c r="X37" s="164"/>
      <c r="Y37" s="167"/>
      <c r="Z37" s="273"/>
      <c r="AA37" s="328"/>
      <c r="AB37" s="165"/>
      <c r="AC37" s="166"/>
      <c r="AD37" s="168"/>
      <c r="AF37" s="417">
        <f t="shared" si="3"/>
        <v>0</v>
      </c>
      <c r="AG37" s="418">
        <f t="shared" si="4"/>
        <v>0</v>
      </c>
      <c r="AH37" s="419">
        <f t="shared" si="5"/>
        <v>0</v>
      </c>
      <c r="AI37" s="420">
        <f t="shared" si="6"/>
        <v>0</v>
      </c>
      <c r="AJ37" s="421">
        <f t="shared" si="7"/>
        <v>0</v>
      </c>
      <c r="AK37" s="422">
        <f t="shared" si="8"/>
        <v>0</v>
      </c>
      <c r="AL37" s="423">
        <f t="shared" si="9"/>
        <v>0</v>
      </c>
      <c r="AM37" s="424">
        <f t="shared" si="10"/>
        <v>0</v>
      </c>
      <c r="AN37" s="425">
        <f t="shared" si="11"/>
        <v>0</v>
      </c>
      <c r="AO37" s="426">
        <f t="shared" si="12"/>
        <v>0</v>
      </c>
      <c r="AP37" s="427">
        <f t="shared" si="13"/>
        <v>0</v>
      </c>
      <c r="AQ37" s="428">
        <f t="shared" si="14"/>
        <v>0</v>
      </c>
      <c r="AR37" s="429">
        <f t="shared" si="15"/>
        <v>0</v>
      </c>
    </row>
    <row r="38" spans="1:44" ht="15.75" customHeight="1">
      <c r="A38" s="45">
        <v>6008</v>
      </c>
      <c r="B38" s="46" t="s">
        <v>33</v>
      </c>
      <c r="C38" s="853" t="s">
        <v>40</v>
      </c>
      <c r="D38" s="810"/>
      <c r="E38" s="810"/>
      <c r="F38" s="811"/>
      <c r="G38" s="47"/>
      <c r="H38" s="51"/>
      <c r="I38" s="48">
        <v>5</v>
      </c>
      <c r="J38" s="52"/>
      <c r="K38" s="456">
        <f t="shared" si="0"/>
        <v>0</v>
      </c>
      <c r="L38" s="49"/>
      <c r="M38" s="50">
        <v>239</v>
      </c>
      <c r="N38" s="733">
        <f>ROUND(M38*'Exchange Rate'!$B$3,2)</f>
        <v>229.22</v>
      </c>
      <c r="O38" s="49"/>
      <c r="P38" s="755">
        <f t="shared" si="1"/>
        <v>0</v>
      </c>
      <c r="Q38" s="53"/>
      <c r="R38" s="160"/>
      <c r="S38" s="161"/>
      <c r="T38" s="162"/>
      <c r="U38" s="263"/>
      <c r="V38" s="163"/>
      <c r="W38" s="258"/>
      <c r="X38" s="164"/>
      <c r="Y38" s="167"/>
      <c r="Z38" s="273"/>
      <c r="AA38" s="328"/>
      <c r="AB38" s="165"/>
      <c r="AC38" s="166"/>
      <c r="AD38" s="168"/>
      <c r="AF38" s="417">
        <f t="shared" si="3"/>
        <v>0</v>
      </c>
      <c r="AG38" s="418">
        <f t="shared" si="4"/>
        <v>0</v>
      </c>
      <c r="AH38" s="419">
        <f t="shared" si="5"/>
        <v>0</v>
      </c>
      <c r="AI38" s="420">
        <f t="shared" si="6"/>
        <v>0</v>
      </c>
      <c r="AJ38" s="421">
        <f t="shared" si="7"/>
        <v>0</v>
      </c>
      <c r="AK38" s="422">
        <f t="shared" si="8"/>
        <v>0</v>
      </c>
      <c r="AL38" s="423">
        <f t="shared" si="9"/>
        <v>0</v>
      </c>
      <c r="AM38" s="424">
        <f t="shared" si="10"/>
        <v>0</v>
      </c>
      <c r="AN38" s="425">
        <f t="shared" si="11"/>
        <v>0</v>
      </c>
      <c r="AO38" s="426">
        <f t="shared" si="12"/>
        <v>0</v>
      </c>
      <c r="AP38" s="427">
        <f t="shared" si="13"/>
        <v>0</v>
      </c>
      <c r="AQ38" s="428">
        <f t="shared" si="14"/>
        <v>0</v>
      </c>
      <c r="AR38" s="429">
        <f t="shared" si="15"/>
        <v>0</v>
      </c>
    </row>
    <row r="39" spans="1:44" ht="15.75" customHeight="1">
      <c r="A39" s="45">
        <v>6319</v>
      </c>
      <c r="B39" s="46" t="s">
        <v>33</v>
      </c>
      <c r="C39" s="853" t="s">
        <v>41</v>
      </c>
      <c r="D39" s="810"/>
      <c r="E39" s="810"/>
      <c r="F39" s="811"/>
      <c r="G39" s="47"/>
      <c r="H39" s="51"/>
      <c r="I39" s="48">
        <v>5</v>
      </c>
      <c r="J39" s="52"/>
      <c r="K39" s="456">
        <f t="shared" si="0"/>
        <v>0</v>
      </c>
      <c r="L39" s="49"/>
      <c r="M39" s="50">
        <v>229</v>
      </c>
      <c r="N39" s="733">
        <f>ROUND(M39*'Exchange Rate'!$B$3,2)</f>
        <v>219.63</v>
      </c>
      <c r="O39" s="49"/>
      <c r="P39" s="755">
        <f t="shared" si="1"/>
        <v>0</v>
      </c>
      <c r="Q39" s="53"/>
      <c r="R39" s="160"/>
      <c r="S39" s="161"/>
      <c r="T39" s="162"/>
      <c r="U39" s="263"/>
      <c r="V39" s="163"/>
      <c r="W39" s="258"/>
      <c r="X39" s="164"/>
      <c r="Y39" s="167"/>
      <c r="Z39" s="273"/>
      <c r="AA39" s="328"/>
      <c r="AB39" s="165"/>
      <c r="AC39" s="166"/>
      <c r="AD39" s="168"/>
      <c r="AF39" s="417">
        <f t="shared" si="3"/>
        <v>0</v>
      </c>
      <c r="AG39" s="418">
        <f t="shared" si="4"/>
        <v>0</v>
      </c>
      <c r="AH39" s="419">
        <f t="shared" si="5"/>
        <v>0</v>
      </c>
      <c r="AI39" s="420">
        <f t="shared" si="6"/>
        <v>0</v>
      </c>
      <c r="AJ39" s="421">
        <f t="shared" si="7"/>
        <v>0</v>
      </c>
      <c r="AK39" s="422">
        <f t="shared" si="8"/>
        <v>0</v>
      </c>
      <c r="AL39" s="423">
        <f t="shared" si="9"/>
        <v>0</v>
      </c>
      <c r="AM39" s="424">
        <f t="shared" si="10"/>
        <v>0</v>
      </c>
      <c r="AN39" s="425">
        <f t="shared" si="11"/>
        <v>0</v>
      </c>
      <c r="AO39" s="426">
        <f t="shared" si="12"/>
        <v>0</v>
      </c>
      <c r="AP39" s="427">
        <f t="shared" si="13"/>
        <v>0</v>
      </c>
      <c r="AQ39" s="428">
        <f t="shared" si="14"/>
        <v>0</v>
      </c>
      <c r="AR39" s="429">
        <f t="shared" si="15"/>
        <v>0</v>
      </c>
    </row>
    <row r="40" spans="1:44" ht="15.75" customHeight="1">
      <c r="A40" s="45">
        <v>5976</v>
      </c>
      <c r="B40" s="46" t="s">
        <v>33</v>
      </c>
      <c r="C40" s="853" t="s">
        <v>42</v>
      </c>
      <c r="D40" s="810"/>
      <c r="E40" s="810"/>
      <c r="F40" s="811"/>
      <c r="G40" s="47"/>
      <c r="H40" s="51"/>
      <c r="I40" s="48">
        <v>5</v>
      </c>
      <c r="J40" s="52"/>
      <c r="K40" s="456">
        <f t="shared" si="0"/>
        <v>0</v>
      </c>
      <c r="L40" s="49"/>
      <c r="M40" s="50">
        <v>289</v>
      </c>
      <c r="N40" s="733">
        <f>ROUND(M40*'Exchange Rate'!$B$3,2)</f>
        <v>277.18</v>
      </c>
      <c r="O40" s="49"/>
      <c r="P40" s="755">
        <f t="shared" si="1"/>
        <v>0</v>
      </c>
      <c r="Q40" s="53"/>
      <c r="R40" s="160"/>
      <c r="S40" s="161"/>
      <c r="T40" s="162"/>
      <c r="U40" s="263"/>
      <c r="V40" s="163"/>
      <c r="W40" s="258"/>
      <c r="X40" s="164"/>
      <c r="Y40" s="167"/>
      <c r="Z40" s="273"/>
      <c r="AA40" s="328"/>
      <c r="AB40" s="165"/>
      <c r="AC40" s="166"/>
      <c r="AD40" s="168"/>
      <c r="AF40" s="417">
        <f t="shared" si="3"/>
        <v>0</v>
      </c>
      <c r="AG40" s="418">
        <f t="shared" si="4"/>
        <v>0</v>
      </c>
      <c r="AH40" s="419">
        <f t="shared" si="5"/>
        <v>0</v>
      </c>
      <c r="AI40" s="420">
        <f t="shared" si="6"/>
        <v>0</v>
      </c>
      <c r="AJ40" s="421">
        <f t="shared" si="7"/>
        <v>0</v>
      </c>
      <c r="AK40" s="422">
        <f t="shared" si="8"/>
        <v>0</v>
      </c>
      <c r="AL40" s="423">
        <f t="shared" si="9"/>
        <v>0</v>
      </c>
      <c r="AM40" s="424">
        <f t="shared" si="10"/>
        <v>0</v>
      </c>
      <c r="AN40" s="425">
        <f t="shared" si="11"/>
        <v>0</v>
      </c>
      <c r="AO40" s="426">
        <f t="shared" si="12"/>
        <v>0</v>
      </c>
      <c r="AP40" s="427">
        <f t="shared" si="13"/>
        <v>0</v>
      </c>
      <c r="AQ40" s="428">
        <f t="shared" si="14"/>
        <v>0</v>
      </c>
      <c r="AR40" s="429">
        <f t="shared" si="15"/>
        <v>0</v>
      </c>
    </row>
    <row r="41" spans="1:44" ht="15.75" customHeight="1">
      <c r="A41" s="45">
        <v>6320</v>
      </c>
      <c r="B41" s="46" t="s">
        <v>33</v>
      </c>
      <c r="C41" s="853" t="s">
        <v>43</v>
      </c>
      <c r="D41" s="810"/>
      <c r="E41" s="810"/>
      <c r="F41" s="811"/>
      <c r="G41" s="47"/>
      <c r="H41" s="51"/>
      <c r="I41" s="48">
        <v>5</v>
      </c>
      <c r="J41" s="52"/>
      <c r="K41" s="456">
        <f t="shared" si="0"/>
        <v>0</v>
      </c>
      <c r="L41" s="49"/>
      <c r="M41" s="50">
        <v>300</v>
      </c>
      <c r="N41" s="733">
        <f>ROUND(M41*'Exchange Rate'!$B$3,2)</f>
        <v>287.73</v>
      </c>
      <c r="O41" s="49"/>
      <c r="P41" s="755">
        <f t="shared" si="1"/>
        <v>0</v>
      </c>
      <c r="Q41" s="53"/>
      <c r="R41" s="160"/>
      <c r="S41" s="161"/>
      <c r="T41" s="162"/>
      <c r="U41" s="263"/>
      <c r="V41" s="163"/>
      <c r="W41" s="258"/>
      <c r="X41" s="164"/>
      <c r="Y41" s="167"/>
      <c r="Z41" s="273"/>
      <c r="AA41" s="328"/>
      <c r="AB41" s="165"/>
      <c r="AC41" s="166"/>
      <c r="AD41" s="168"/>
      <c r="AF41" s="417">
        <f t="shared" si="3"/>
        <v>0</v>
      </c>
      <c r="AG41" s="418">
        <f t="shared" si="4"/>
        <v>0</v>
      </c>
      <c r="AH41" s="419">
        <f t="shared" si="5"/>
        <v>0</v>
      </c>
      <c r="AI41" s="420">
        <f t="shared" si="6"/>
        <v>0</v>
      </c>
      <c r="AJ41" s="421">
        <f t="shared" si="7"/>
        <v>0</v>
      </c>
      <c r="AK41" s="422">
        <f t="shared" si="8"/>
        <v>0</v>
      </c>
      <c r="AL41" s="423">
        <f t="shared" si="9"/>
        <v>0</v>
      </c>
      <c r="AM41" s="424">
        <f t="shared" si="10"/>
        <v>0</v>
      </c>
      <c r="AN41" s="425">
        <f t="shared" si="11"/>
        <v>0</v>
      </c>
      <c r="AO41" s="426">
        <f t="shared" si="12"/>
        <v>0</v>
      </c>
      <c r="AP41" s="427">
        <f t="shared" si="13"/>
        <v>0</v>
      </c>
      <c r="AQ41" s="428">
        <f t="shared" si="14"/>
        <v>0</v>
      </c>
      <c r="AR41" s="429">
        <f t="shared" si="15"/>
        <v>0</v>
      </c>
    </row>
    <row r="42" spans="1:44" ht="15.75" customHeight="1">
      <c r="A42" s="45">
        <v>6006</v>
      </c>
      <c r="B42" s="46" t="s">
        <v>33</v>
      </c>
      <c r="C42" s="853" t="s">
        <v>44</v>
      </c>
      <c r="D42" s="810"/>
      <c r="E42" s="810"/>
      <c r="F42" s="811"/>
      <c r="G42" s="47"/>
      <c r="H42" s="51"/>
      <c r="I42" s="48">
        <v>5</v>
      </c>
      <c r="J42" s="52"/>
      <c r="K42" s="456">
        <f t="shared" si="0"/>
        <v>0</v>
      </c>
      <c r="L42" s="49"/>
      <c r="M42" s="50">
        <v>259</v>
      </c>
      <c r="N42" s="733">
        <f>ROUND(M42*'Exchange Rate'!$B$3,2)</f>
        <v>248.41</v>
      </c>
      <c r="O42" s="49"/>
      <c r="P42" s="755">
        <f t="shared" si="1"/>
        <v>0</v>
      </c>
      <c r="Q42" s="53"/>
      <c r="R42" s="160"/>
      <c r="S42" s="161"/>
      <c r="T42" s="162"/>
      <c r="U42" s="263"/>
      <c r="V42" s="163"/>
      <c r="W42" s="258"/>
      <c r="X42" s="164"/>
      <c r="Y42" s="167"/>
      <c r="Z42" s="273"/>
      <c r="AA42" s="328"/>
      <c r="AB42" s="165"/>
      <c r="AC42" s="166"/>
      <c r="AD42" s="168"/>
      <c r="AF42" s="417">
        <f t="shared" si="3"/>
        <v>0</v>
      </c>
      <c r="AG42" s="418">
        <f t="shared" si="4"/>
        <v>0</v>
      </c>
      <c r="AH42" s="419">
        <f t="shared" si="5"/>
        <v>0</v>
      </c>
      <c r="AI42" s="420">
        <f t="shared" si="6"/>
        <v>0</v>
      </c>
      <c r="AJ42" s="421">
        <f t="shared" si="7"/>
        <v>0</v>
      </c>
      <c r="AK42" s="422">
        <f t="shared" si="8"/>
        <v>0</v>
      </c>
      <c r="AL42" s="423">
        <f t="shared" si="9"/>
        <v>0</v>
      </c>
      <c r="AM42" s="424">
        <f t="shared" si="10"/>
        <v>0</v>
      </c>
      <c r="AN42" s="425">
        <f t="shared" si="11"/>
        <v>0</v>
      </c>
      <c r="AO42" s="426">
        <f t="shared" si="12"/>
        <v>0</v>
      </c>
      <c r="AP42" s="427">
        <f t="shared" si="13"/>
        <v>0</v>
      </c>
      <c r="AQ42" s="428">
        <f t="shared" si="14"/>
        <v>0</v>
      </c>
      <c r="AR42" s="429">
        <f t="shared" si="15"/>
        <v>0</v>
      </c>
    </row>
    <row r="43" spans="1:44" ht="15.75" customHeight="1">
      <c r="A43" s="45">
        <v>5975</v>
      </c>
      <c r="B43" s="46" t="s">
        <v>33</v>
      </c>
      <c r="C43" s="853" t="s">
        <v>45</v>
      </c>
      <c r="D43" s="810"/>
      <c r="E43" s="810"/>
      <c r="F43" s="811"/>
      <c r="G43" s="47"/>
      <c r="H43" s="51"/>
      <c r="I43" s="48">
        <v>5</v>
      </c>
      <c r="J43" s="52"/>
      <c r="K43" s="456">
        <f t="shared" si="0"/>
        <v>0</v>
      </c>
      <c r="L43" s="49"/>
      <c r="M43" s="50">
        <v>275</v>
      </c>
      <c r="N43" s="733">
        <f>ROUND(M43*'Exchange Rate'!$B$3,2)</f>
        <v>263.75</v>
      </c>
      <c r="O43" s="49"/>
      <c r="P43" s="755">
        <f t="shared" si="1"/>
        <v>0</v>
      </c>
      <c r="Q43" s="53"/>
      <c r="R43" s="160"/>
      <c r="S43" s="161"/>
      <c r="T43" s="162"/>
      <c r="U43" s="263"/>
      <c r="V43" s="163"/>
      <c r="W43" s="258"/>
      <c r="X43" s="164"/>
      <c r="Y43" s="167"/>
      <c r="Z43" s="273"/>
      <c r="AA43" s="328"/>
      <c r="AB43" s="165"/>
      <c r="AC43" s="166"/>
      <c r="AD43" s="168"/>
      <c r="AF43" s="417">
        <f t="shared" si="3"/>
        <v>0</v>
      </c>
      <c r="AG43" s="418">
        <f t="shared" si="4"/>
        <v>0</v>
      </c>
      <c r="AH43" s="419">
        <f t="shared" si="5"/>
        <v>0</v>
      </c>
      <c r="AI43" s="420">
        <f t="shared" si="6"/>
        <v>0</v>
      </c>
      <c r="AJ43" s="421">
        <f t="shared" si="7"/>
        <v>0</v>
      </c>
      <c r="AK43" s="422">
        <f t="shared" si="8"/>
        <v>0</v>
      </c>
      <c r="AL43" s="423">
        <f t="shared" si="9"/>
        <v>0</v>
      </c>
      <c r="AM43" s="424">
        <f t="shared" si="10"/>
        <v>0</v>
      </c>
      <c r="AN43" s="425">
        <f t="shared" si="11"/>
        <v>0</v>
      </c>
      <c r="AO43" s="426">
        <f t="shared" si="12"/>
        <v>0</v>
      </c>
      <c r="AP43" s="427">
        <f t="shared" si="13"/>
        <v>0</v>
      </c>
      <c r="AQ43" s="428">
        <f t="shared" si="14"/>
        <v>0</v>
      </c>
      <c r="AR43" s="429">
        <f t="shared" si="15"/>
        <v>0</v>
      </c>
    </row>
    <row r="44" spans="1:44" ht="15.75" customHeight="1">
      <c r="A44" s="45">
        <v>6321</v>
      </c>
      <c r="B44" s="46" t="s">
        <v>46</v>
      </c>
      <c r="C44" s="853" t="s">
        <v>47</v>
      </c>
      <c r="D44" s="810"/>
      <c r="E44" s="810"/>
      <c r="F44" s="811"/>
      <c r="G44" s="47"/>
      <c r="H44" s="51"/>
      <c r="I44" s="48">
        <v>1</v>
      </c>
      <c r="J44" s="52"/>
      <c r="K44" s="456">
        <f t="shared" si="0"/>
        <v>0</v>
      </c>
      <c r="L44" s="49"/>
      <c r="M44" s="50">
        <v>80</v>
      </c>
      <c r="N44" s="733">
        <f>ROUND(M44*'Exchange Rate'!$B$3,2)</f>
        <v>76.73</v>
      </c>
      <c r="O44" s="49"/>
      <c r="P44" s="755">
        <f t="shared" si="1"/>
        <v>0</v>
      </c>
      <c r="Q44" s="53"/>
      <c r="R44" s="160"/>
      <c r="S44" s="161"/>
      <c r="T44" s="162"/>
      <c r="U44" s="263"/>
      <c r="V44" s="163"/>
      <c r="W44" s="258"/>
      <c r="X44" s="164"/>
      <c r="Y44" s="167"/>
      <c r="Z44" s="273"/>
      <c r="AA44" s="328"/>
      <c r="AB44" s="165"/>
      <c r="AC44" s="166"/>
      <c r="AD44" s="168"/>
      <c r="AF44" s="417">
        <f t="shared" si="3"/>
        <v>0</v>
      </c>
      <c r="AG44" s="418">
        <f t="shared" si="4"/>
        <v>0</v>
      </c>
      <c r="AH44" s="419">
        <f t="shared" si="5"/>
        <v>0</v>
      </c>
      <c r="AI44" s="420">
        <f t="shared" si="6"/>
        <v>0</v>
      </c>
      <c r="AJ44" s="421">
        <f t="shared" si="7"/>
        <v>0</v>
      </c>
      <c r="AK44" s="422">
        <f t="shared" si="8"/>
        <v>0</v>
      </c>
      <c r="AL44" s="423">
        <f t="shared" si="9"/>
        <v>0</v>
      </c>
      <c r="AM44" s="424">
        <f t="shared" si="10"/>
        <v>0</v>
      </c>
      <c r="AN44" s="425">
        <f t="shared" si="11"/>
        <v>0</v>
      </c>
      <c r="AO44" s="426">
        <f t="shared" si="12"/>
        <v>0</v>
      </c>
      <c r="AP44" s="427">
        <f t="shared" si="13"/>
        <v>0</v>
      </c>
      <c r="AQ44" s="428">
        <f t="shared" si="14"/>
        <v>0</v>
      </c>
      <c r="AR44" s="429">
        <f t="shared" si="15"/>
        <v>0</v>
      </c>
    </row>
    <row r="45" spans="1:44" ht="15.75" customHeight="1">
      <c r="A45" s="295">
        <v>7010</v>
      </c>
      <c r="B45" s="296" t="s">
        <v>126</v>
      </c>
      <c r="C45" s="812" t="s">
        <v>36</v>
      </c>
      <c r="D45" s="813"/>
      <c r="E45" s="813"/>
      <c r="F45" s="814"/>
      <c r="G45" s="297"/>
      <c r="H45" s="298"/>
      <c r="I45" s="299">
        <v>10</v>
      </c>
      <c r="J45" s="300"/>
      <c r="K45" s="457">
        <f t="shared" si="0"/>
        <v>0</v>
      </c>
      <c r="L45" s="301"/>
      <c r="M45" s="302">
        <v>99</v>
      </c>
      <c r="N45" s="734">
        <f>ROUND(M45*'Exchange Rate'!$B$3,2)</f>
        <v>94.95</v>
      </c>
      <c r="O45" s="301"/>
      <c r="P45" s="756">
        <f t="shared" si="1"/>
        <v>0</v>
      </c>
      <c r="Q45" s="53"/>
      <c r="R45" s="160"/>
      <c r="S45" s="161"/>
      <c r="T45" s="162"/>
      <c r="U45" s="263"/>
      <c r="V45" s="163"/>
      <c r="W45" s="258"/>
      <c r="X45" s="164"/>
      <c r="Y45" s="167"/>
      <c r="Z45" s="273"/>
      <c r="AA45" s="328"/>
      <c r="AB45" s="165"/>
      <c r="AC45" s="166"/>
      <c r="AD45" s="168"/>
      <c r="AF45" s="417">
        <f t="shared" si="3"/>
        <v>0</v>
      </c>
      <c r="AG45" s="418">
        <f t="shared" si="4"/>
        <v>0</v>
      </c>
      <c r="AH45" s="419">
        <f t="shared" si="5"/>
        <v>0</v>
      </c>
      <c r="AI45" s="420">
        <f t="shared" si="6"/>
        <v>0</v>
      </c>
      <c r="AJ45" s="421">
        <f t="shared" si="7"/>
        <v>0</v>
      </c>
      <c r="AK45" s="422">
        <f t="shared" si="8"/>
        <v>0</v>
      </c>
      <c r="AL45" s="423">
        <f t="shared" si="9"/>
        <v>0</v>
      </c>
      <c r="AM45" s="424">
        <f t="shared" si="10"/>
        <v>0</v>
      </c>
      <c r="AN45" s="425">
        <f t="shared" si="11"/>
        <v>0</v>
      </c>
      <c r="AO45" s="426">
        <f t="shared" si="12"/>
        <v>0</v>
      </c>
      <c r="AP45" s="427">
        <f t="shared" si="13"/>
        <v>0</v>
      </c>
      <c r="AQ45" s="428">
        <f t="shared" si="14"/>
        <v>0</v>
      </c>
      <c r="AR45" s="429">
        <f t="shared" si="15"/>
        <v>0</v>
      </c>
    </row>
    <row r="46" spans="1:44" ht="15.75" customHeight="1">
      <c r="A46" s="295">
        <v>7011</v>
      </c>
      <c r="B46" s="296" t="s">
        <v>126</v>
      </c>
      <c r="C46" s="812" t="s">
        <v>37</v>
      </c>
      <c r="D46" s="813"/>
      <c r="E46" s="813"/>
      <c r="F46" s="814"/>
      <c r="G46" s="297"/>
      <c r="H46" s="298"/>
      <c r="I46" s="299">
        <v>10</v>
      </c>
      <c r="J46" s="300"/>
      <c r="K46" s="457">
        <f t="shared" si="0"/>
        <v>0</v>
      </c>
      <c r="L46" s="301"/>
      <c r="M46" s="302">
        <v>215</v>
      </c>
      <c r="N46" s="734">
        <f>ROUND(M46*'Exchange Rate'!$B$3,2)</f>
        <v>206.21</v>
      </c>
      <c r="O46" s="301"/>
      <c r="P46" s="756">
        <f t="shared" si="1"/>
        <v>0</v>
      </c>
      <c r="Q46" s="53"/>
      <c r="R46" s="160"/>
      <c r="S46" s="161"/>
      <c r="T46" s="162"/>
      <c r="U46" s="263"/>
      <c r="V46" s="163"/>
      <c r="W46" s="258"/>
      <c r="X46" s="164"/>
      <c r="Y46" s="167"/>
      <c r="Z46" s="273"/>
      <c r="AA46" s="328"/>
      <c r="AB46" s="165"/>
      <c r="AC46" s="166"/>
      <c r="AD46" s="168"/>
      <c r="AF46" s="417">
        <f t="shared" si="3"/>
        <v>0</v>
      </c>
      <c r="AG46" s="418">
        <f t="shared" si="4"/>
        <v>0</v>
      </c>
      <c r="AH46" s="419">
        <f t="shared" si="5"/>
        <v>0</v>
      </c>
      <c r="AI46" s="420">
        <f t="shared" si="6"/>
        <v>0</v>
      </c>
      <c r="AJ46" s="421">
        <f t="shared" si="7"/>
        <v>0</v>
      </c>
      <c r="AK46" s="422">
        <f t="shared" si="8"/>
        <v>0</v>
      </c>
      <c r="AL46" s="423">
        <f t="shared" si="9"/>
        <v>0</v>
      </c>
      <c r="AM46" s="424">
        <f t="shared" si="10"/>
        <v>0</v>
      </c>
      <c r="AN46" s="425">
        <f t="shared" si="11"/>
        <v>0</v>
      </c>
      <c r="AO46" s="426">
        <f t="shared" si="12"/>
        <v>0</v>
      </c>
      <c r="AP46" s="427">
        <f t="shared" si="13"/>
        <v>0</v>
      </c>
      <c r="AQ46" s="428">
        <f t="shared" si="14"/>
        <v>0</v>
      </c>
      <c r="AR46" s="429">
        <f t="shared" si="15"/>
        <v>0</v>
      </c>
    </row>
    <row r="47" spans="1:44" ht="15.75" customHeight="1">
      <c r="A47" s="295">
        <v>7081</v>
      </c>
      <c r="B47" s="296" t="s">
        <v>126</v>
      </c>
      <c r="C47" s="812" t="s">
        <v>38</v>
      </c>
      <c r="D47" s="813"/>
      <c r="E47" s="813"/>
      <c r="F47" s="814"/>
      <c r="G47" s="297"/>
      <c r="H47" s="298"/>
      <c r="I47" s="299">
        <v>10</v>
      </c>
      <c r="J47" s="300"/>
      <c r="K47" s="457">
        <f t="shared" si="0"/>
        <v>0</v>
      </c>
      <c r="L47" s="301"/>
      <c r="M47" s="302">
        <v>79</v>
      </c>
      <c r="N47" s="734">
        <f>ROUND(M47*'Exchange Rate'!$B$3,2)</f>
        <v>75.77</v>
      </c>
      <c r="O47" s="301"/>
      <c r="P47" s="756">
        <f t="shared" si="1"/>
        <v>0</v>
      </c>
      <c r="Q47" s="53"/>
      <c r="R47" s="160"/>
      <c r="S47" s="161"/>
      <c r="T47" s="162"/>
      <c r="U47" s="263"/>
      <c r="V47" s="163"/>
      <c r="W47" s="258"/>
      <c r="X47" s="164"/>
      <c r="Y47" s="167"/>
      <c r="Z47" s="273"/>
      <c r="AA47" s="328"/>
      <c r="AB47" s="165"/>
      <c r="AC47" s="166"/>
      <c r="AD47" s="168"/>
      <c r="AF47" s="417">
        <f t="shared" si="3"/>
        <v>0</v>
      </c>
      <c r="AG47" s="418">
        <f t="shared" si="4"/>
        <v>0</v>
      </c>
      <c r="AH47" s="419">
        <f t="shared" si="5"/>
        <v>0</v>
      </c>
      <c r="AI47" s="420">
        <f t="shared" si="6"/>
        <v>0</v>
      </c>
      <c r="AJ47" s="421">
        <f t="shared" si="7"/>
        <v>0</v>
      </c>
      <c r="AK47" s="422">
        <f t="shared" si="8"/>
        <v>0</v>
      </c>
      <c r="AL47" s="423">
        <f t="shared" si="9"/>
        <v>0</v>
      </c>
      <c r="AM47" s="424">
        <f t="shared" si="10"/>
        <v>0</v>
      </c>
      <c r="AN47" s="425">
        <f t="shared" si="11"/>
        <v>0</v>
      </c>
      <c r="AO47" s="426">
        <f t="shared" si="12"/>
        <v>0</v>
      </c>
      <c r="AP47" s="427">
        <f t="shared" si="13"/>
        <v>0</v>
      </c>
      <c r="AQ47" s="428">
        <f t="shared" si="14"/>
        <v>0</v>
      </c>
      <c r="AR47" s="429">
        <f t="shared" si="15"/>
        <v>0</v>
      </c>
    </row>
    <row r="48" spans="1:44" ht="15.75" customHeight="1">
      <c r="A48" s="54">
        <v>6213</v>
      </c>
      <c r="B48" s="55" t="s">
        <v>48</v>
      </c>
      <c r="C48" s="830" t="s">
        <v>36</v>
      </c>
      <c r="D48" s="810"/>
      <c r="E48" s="810"/>
      <c r="F48" s="811"/>
      <c r="G48" s="56"/>
      <c r="H48" s="57"/>
      <c r="I48" s="58">
        <v>10</v>
      </c>
      <c r="J48" s="59"/>
      <c r="K48" s="458">
        <f t="shared" si="0"/>
        <v>0</v>
      </c>
      <c r="L48" s="60"/>
      <c r="M48" s="61">
        <v>169</v>
      </c>
      <c r="N48" s="735">
        <f>ROUND(M48*'Exchange Rate'!$B$3,2)</f>
        <v>162.09</v>
      </c>
      <c r="O48" s="60"/>
      <c r="P48" s="757">
        <f t="shared" si="1"/>
        <v>0</v>
      </c>
      <c r="Q48" s="53"/>
      <c r="R48" s="160"/>
      <c r="S48" s="161"/>
      <c r="T48" s="162"/>
      <c r="U48" s="263"/>
      <c r="V48" s="163"/>
      <c r="W48" s="258"/>
      <c r="X48" s="164"/>
      <c r="Y48" s="167"/>
      <c r="Z48" s="273"/>
      <c r="AA48" s="328"/>
      <c r="AB48" s="165"/>
      <c r="AC48" s="166"/>
      <c r="AD48" s="168"/>
      <c r="AF48" s="417">
        <f t="shared" si="3"/>
        <v>0</v>
      </c>
      <c r="AG48" s="418">
        <f t="shared" si="4"/>
        <v>0</v>
      </c>
      <c r="AH48" s="419">
        <f t="shared" si="5"/>
        <v>0</v>
      </c>
      <c r="AI48" s="420">
        <f t="shared" si="6"/>
        <v>0</v>
      </c>
      <c r="AJ48" s="421">
        <f t="shared" si="7"/>
        <v>0</v>
      </c>
      <c r="AK48" s="422">
        <f t="shared" si="8"/>
        <v>0</v>
      </c>
      <c r="AL48" s="423">
        <f t="shared" si="9"/>
        <v>0</v>
      </c>
      <c r="AM48" s="424">
        <f t="shared" si="10"/>
        <v>0</v>
      </c>
      <c r="AN48" s="425">
        <f t="shared" si="11"/>
        <v>0</v>
      </c>
      <c r="AO48" s="426">
        <f t="shared" si="12"/>
        <v>0</v>
      </c>
      <c r="AP48" s="427">
        <f t="shared" si="13"/>
        <v>0</v>
      </c>
      <c r="AQ48" s="428">
        <f t="shared" si="14"/>
        <v>0</v>
      </c>
      <c r="AR48" s="429">
        <f t="shared" si="15"/>
        <v>0</v>
      </c>
    </row>
    <row r="49" spans="1:44" ht="15.75" customHeight="1">
      <c r="A49" s="54">
        <v>6214</v>
      </c>
      <c r="B49" s="55" t="s">
        <v>48</v>
      </c>
      <c r="C49" s="830" t="s">
        <v>37</v>
      </c>
      <c r="D49" s="810"/>
      <c r="E49" s="810"/>
      <c r="F49" s="811"/>
      <c r="G49" s="56"/>
      <c r="H49" s="57"/>
      <c r="I49" s="58">
        <v>10</v>
      </c>
      <c r="J49" s="59"/>
      <c r="K49" s="458">
        <f t="shared" si="0"/>
        <v>0</v>
      </c>
      <c r="L49" s="60"/>
      <c r="M49" s="62">
        <v>149</v>
      </c>
      <c r="N49" s="736">
        <f>ROUND(M49*'Exchange Rate'!$B$3,2)</f>
        <v>142.91</v>
      </c>
      <c r="O49" s="60"/>
      <c r="P49" s="757">
        <f t="shared" si="1"/>
        <v>0</v>
      </c>
      <c r="Q49" s="53"/>
      <c r="R49" s="160"/>
      <c r="S49" s="161"/>
      <c r="T49" s="162"/>
      <c r="U49" s="263"/>
      <c r="V49" s="163"/>
      <c r="W49" s="258"/>
      <c r="X49" s="164"/>
      <c r="Y49" s="167"/>
      <c r="Z49" s="273"/>
      <c r="AA49" s="328"/>
      <c r="AB49" s="165"/>
      <c r="AC49" s="166"/>
      <c r="AD49" s="168"/>
      <c r="AF49" s="417">
        <f t="shared" si="3"/>
        <v>0</v>
      </c>
      <c r="AG49" s="418">
        <f t="shared" si="4"/>
        <v>0</v>
      </c>
      <c r="AH49" s="419">
        <f t="shared" si="5"/>
        <v>0</v>
      </c>
      <c r="AI49" s="420">
        <f t="shared" si="6"/>
        <v>0</v>
      </c>
      <c r="AJ49" s="421">
        <f t="shared" si="7"/>
        <v>0</v>
      </c>
      <c r="AK49" s="422">
        <f t="shared" si="8"/>
        <v>0</v>
      </c>
      <c r="AL49" s="423">
        <f t="shared" si="9"/>
        <v>0</v>
      </c>
      <c r="AM49" s="424">
        <f t="shared" si="10"/>
        <v>0</v>
      </c>
      <c r="AN49" s="425">
        <f t="shared" si="11"/>
        <v>0</v>
      </c>
      <c r="AO49" s="426">
        <f t="shared" si="12"/>
        <v>0</v>
      </c>
      <c r="AP49" s="427">
        <f t="shared" si="13"/>
        <v>0</v>
      </c>
      <c r="AQ49" s="428">
        <f t="shared" si="14"/>
        <v>0</v>
      </c>
      <c r="AR49" s="429">
        <f t="shared" si="15"/>
        <v>0</v>
      </c>
    </row>
    <row r="50" spans="1:44" ht="15.75" customHeight="1">
      <c r="A50" s="54">
        <v>6215</v>
      </c>
      <c r="B50" s="55" t="s">
        <v>48</v>
      </c>
      <c r="C50" s="830" t="s">
        <v>38</v>
      </c>
      <c r="D50" s="810"/>
      <c r="E50" s="810"/>
      <c r="F50" s="811"/>
      <c r="G50" s="56"/>
      <c r="H50" s="57"/>
      <c r="I50" s="58">
        <v>10</v>
      </c>
      <c r="J50" s="59"/>
      <c r="K50" s="458">
        <f t="shared" si="0"/>
        <v>0</v>
      </c>
      <c r="L50" s="60"/>
      <c r="M50" s="61">
        <v>179</v>
      </c>
      <c r="N50" s="735">
        <f>ROUND(M50*'Exchange Rate'!$B$3,2)</f>
        <v>171.68</v>
      </c>
      <c r="O50" s="60"/>
      <c r="P50" s="757">
        <f t="shared" si="1"/>
        <v>0</v>
      </c>
      <c r="Q50" s="53"/>
      <c r="R50" s="160"/>
      <c r="S50" s="161"/>
      <c r="T50" s="162"/>
      <c r="U50" s="263"/>
      <c r="V50" s="163"/>
      <c r="W50" s="258"/>
      <c r="X50" s="164"/>
      <c r="Y50" s="167"/>
      <c r="Z50" s="273"/>
      <c r="AA50" s="328"/>
      <c r="AB50" s="165"/>
      <c r="AC50" s="166"/>
      <c r="AD50" s="168"/>
      <c r="AF50" s="417">
        <f t="shared" si="3"/>
        <v>0</v>
      </c>
      <c r="AG50" s="418">
        <f t="shared" si="4"/>
        <v>0</v>
      </c>
      <c r="AH50" s="419">
        <f t="shared" si="5"/>
        <v>0</v>
      </c>
      <c r="AI50" s="420">
        <f t="shared" si="6"/>
        <v>0</v>
      </c>
      <c r="AJ50" s="421">
        <f t="shared" si="7"/>
        <v>0</v>
      </c>
      <c r="AK50" s="422">
        <f t="shared" si="8"/>
        <v>0</v>
      </c>
      <c r="AL50" s="423">
        <f t="shared" si="9"/>
        <v>0</v>
      </c>
      <c r="AM50" s="424">
        <f t="shared" si="10"/>
        <v>0</v>
      </c>
      <c r="AN50" s="425">
        <f t="shared" si="11"/>
        <v>0</v>
      </c>
      <c r="AO50" s="426">
        <f t="shared" si="12"/>
        <v>0</v>
      </c>
      <c r="AP50" s="427">
        <f t="shared" si="13"/>
        <v>0</v>
      </c>
      <c r="AQ50" s="428">
        <f t="shared" si="14"/>
        <v>0</v>
      </c>
      <c r="AR50" s="429">
        <f t="shared" si="15"/>
        <v>0</v>
      </c>
    </row>
    <row r="51" spans="1:44" ht="15.75" customHeight="1">
      <c r="A51" s="54">
        <v>6222</v>
      </c>
      <c r="B51" s="55" t="s">
        <v>48</v>
      </c>
      <c r="C51" s="830" t="s">
        <v>39</v>
      </c>
      <c r="D51" s="810"/>
      <c r="E51" s="810"/>
      <c r="F51" s="811"/>
      <c r="G51" s="56"/>
      <c r="H51" s="57"/>
      <c r="I51" s="58">
        <v>10</v>
      </c>
      <c r="J51" s="59"/>
      <c r="K51" s="458">
        <f t="shared" si="0"/>
        <v>0</v>
      </c>
      <c r="L51" s="60"/>
      <c r="M51" s="61">
        <v>239</v>
      </c>
      <c r="N51" s="735">
        <f>ROUND(M51*'Exchange Rate'!$B$3,2)</f>
        <v>229.22</v>
      </c>
      <c r="O51" s="60"/>
      <c r="P51" s="757">
        <f t="shared" si="1"/>
        <v>0</v>
      </c>
      <c r="Q51" s="53"/>
      <c r="R51" s="160"/>
      <c r="S51" s="161"/>
      <c r="T51" s="162"/>
      <c r="U51" s="263"/>
      <c r="V51" s="163"/>
      <c r="W51" s="258"/>
      <c r="X51" s="164"/>
      <c r="Y51" s="167"/>
      <c r="Z51" s="273"/>
      <c r="AA51" s="328"/>
      <c r="AB51" s="165"/>
      <c r="AC51" s="166"/>
      <c r="AD51" s="168"/>
      <c r="AF51" s="417">
        <f t="shared" si="3"/>
        <v>0</v>
      </c>
      <c r="AG51" s="418">
        <f t="shared" si="4"/>
        <v>0</v>
      </c>
      <c r="AH51" s="419">
        <f t="shared" si="5"/>
        <v>0</v>
      </c>
      <c r="AI51" s="420">
        <f t="shared" si="6"/>
        <v>0</v>
      </c>
      <c r="AJ51" s="421">
        <f t="shared" si="7"/>
        <v>0</v>
      </c>
      <c r="AK51" s="422">
        <f t="shared" si="8"/>
        <v>0</v>
      </c>
      <c r="AL51" s="423">
        <f t="shared" si="9"/>
        <v>0</v>
      </c>
      <c r="AM51" s="424">
        <f t="shared" si="10"/>
        <v>0</v>
      </c>
      <c r="AN51" s="425">
        <f t="shared" si="11"/>
        <v>0</v>
      </c>
      <c r="AO51" s="426">
        <f t="shared" si="12"/>
        <v>0</v>
      </c>
      <c r="AP51" s="427">
        <f t="shared" si="13"/>
        <v>0</v>
      </c>
      <c r="AQ51" s="428">
        <f t="shared" si="14"/>
        <v>0</v>
      </c>
      <c r="AR51" s="429">
        <f t="shared" si="15"/>
        <v>0</v>
      </c>
    </row>
    <row r="52" spans="1:44" ht="15.75" customHeight="1">
      <c r="A52" s="54">
        <v>6900</v>
      </c>
      <c r="B52" s="55" t="s">
        <v>48</v>
      </c>
      <c r="C52" s="830" t="s">
        <v>40</v>
      </c>
      <c r="D52" s="831"/>
      <c r="E52" s="831"/>
      <c r="F52" s="832"/>
      <c r="G52" s="56"/>
      <c r="H52" s="57"/>
      <c r="I52" s="58">
        <v>5</v>
      </c>
      <c r="J52" s="59"/>
      <c r="K52" s="458">
        <f t="shared" ref="K52:K83" si="16">SUM(R52:AD52)</f>
        <v>0</v>
      </c>
      <c r="L52" s="60"/>
      <c r="M52" s="61">
        <v>89</v>
      </c>
      <c r="N52" s="735">
        <f>ROUND(M52*'Exchange Rate'!$B$3,2)</f>
        <v>85.36</v>
      </c>
      <c r="O52" s="60"/>
      <c r="P52" s="757">
        <f t="shared" si="1"/>
        <v>0</v>
      </c>
      <c r="Q52" s="53"/>
      <c r="R52" s="160"/>
      <c r="S52" s="161"/>
      <c r="T52" s="162"/>
      <c r="U52" s="263"/>
      <c r="V52" s="163"/>
      <c r="W52" s="258"/>
      <c r="X52" s="164"/>
      <c r="Y52" s="167"/>
      <c r="Z52" s="273"/>
      <c r="AA52" s="328"/>
      <c r="AB52" s="165"/>
      <c r="AC52" s="166"/>
      <c r="AD52" s="168"/>
      <c r="AF52" s="417">
        <f t="shared" si="3"/>
        <v>0</v>
      </c>
      <c r="AG52" s="418">
        <f t="shared" si="4"/>
        <v>0</v>
      </c>
      <c r="AH52" s="419">
        <f t="shared" si="5"/>
        <v>0</v>
      </c>
      <c r="AI52" s="420">
        <f t="shared" si="6"/>
        <v>0</v>
      </c>
      <c r="AJ52" s="421">
        <f t="shared" si="7"/>
        <v>0</v>
      </c>
      <c r="AK52" s="422">
        <f t="shared" si="8"/>
        <v>0</v>
      </c>
      <c r="AL52" s="423">
        <f t="shared" si="9"/>
        <v>0</v>
      </c>
      <c r="AM52" s="424">
        <f t="shared" si="10"/>
        <v>0</v>
      </c>
      <c r="AN52" s="425">
        <f t="shared" si="11"/>
        <v>0</v>
      </c>
      <c r="AO52" s="426">
        <f t="shared" si="12"/>
        <v>0</v>
      </c>
      <c r="AP52" s="427">
        <f t="shared" si="13"/>
        <v>0</v>
      </c>
      <c r="AQ52" s="428">
        <f t="shared" si="14"/>
        <v>0</v>
      </c>
      <c r="AR52" s="429">
        <f t="shared" si="15"/>
        <v>0</v>
      </c>
    </row>
    <row r="53" spans="1:44" ht="15.75" customHeight="1">
      <c r="A53" s="54">
        <v>6904</v>
      </c>
      <c r="B53" s="55" t="s">
        <v>48</v>
      </c>
      <c r="C53" s="830" t="s">
        <v>41</v>
      </c>
      <c r="D53" s="831"/>
      <c r="E53" s="831"/>
      <c r="F53" s="832"/>
      <c r="G53" s="56"/>
      <c r="H53" s="57"/>
      <c r="I53" s="58">
        <v>5</v>
      </c>
      <c r="J53" s="59"/>
      <c r="K53" s="458">
        <f t="shared" si="16"/>
        <v>0</v>
      </c>
      <c r="L53" s="60"/>
      <c r="M53" s="61">
        <v>59</v>
      </c>
      <c r="N53" s="735">
        <f>ROUND(M53*'Exchange Rate'!$B$3,2)</f>
        <v>56.59</v>
      </c>
      <c r="O53" s="60"/>
      <c r="P53" s="757">
        <f t="shared" si="1"/>
        <v>0</v>
      </c>
      <c r="Q53" s="53"/>
      <c r="R53" s="160"/>
      <c r="S53" s="161"/>
      <c r="T53" s="162"/>
      <c r="U53" s="263"/>
      <c r="V53" s="163"/>
      <c r="W53" s="258"/>
      <c r="X53" s="164"/>
      <c r="Y53" s="167"/>
      <c r="Z53" s="273"/>
      <c r="AA53" s="328"/>
      <c r="AB53" s="165"/>
      <c r="AC53" s="166"/>
      <c r="AD53" s="168"/>
      <c r="AF53" s="417">
        <f t="shared" si="3"/>
        <v>0</v>
      </c>
      <c r="AG53" s="418">
        <f t="shared" si="4"/>
        <v>0</v>
      </c>
      <c r="AH53" s="419">
        <f t="shared" si="5"/>
        <v>0</v>
      </c>
      <c r="AI53" s="420">
        <f t="shared" si="6"/>
        <v>0</v>
      </c>
      <c r="AJ53" s="421">
        <f t="shared" si="7"/>
        <v>0</v>
      </c>
      <c r="AK53" s="422">
        <f t="shared" si="8"/>
        <v>0</v>
      </c>
      <c r="AL53" s="423">
        <f t="shared" si="9"/>
        <v>0</v>
      </c>
      <c r="AM53" s="424">
        <f t="shared" si="10"/>
        <v>0</v>
      </c>
      <c r="AN53" s="425">
        <f t="shared" si="11"/>
        <v>0</v>
      </c>
      <c r="AO53" s="426">
        <f t="shared" si="12"/>
        <v>0</v>
      </c>
      <c r="AP53" s="427">
        <f t="shared" si="13"/>
        <v>0</v>
      </c>
      <c r="AQ53" s="428">
        <f t="shared" si="14"/>
        <v>0</v>
      </c>
      <c r="AR53" s="429">
        <f t="shared" si="15"/>
        <v>0</v>
      </c>
    </row>
    <row r="54" spans="1:44" ht="15.75" customHeight="1">
      <c r="A54" s="54">
        <v>6901</v>
      </c>
      <c r="B54" s="55" t="s">
        <v>48</v>
      </c>
      <c r="C54" s="830" t="s">
        <v>42</v>
      </c>
      <c r="D54" s="831"/>
      <c r="E54" s="831"/>
      <c r="F54" s="832"/>
      <c r="G54" s="56"/>
      <c r="H54" s="57"/>
      <c r="I54" s="58">
        <v>5</v>
      </c>
      <c r="J54" s="59"/>
      <c r="K54" s="458">
        <f t="shared" si="16"/>
        <v>0</v>
      </c>
      <c r="L54" s="60"/>
      <c r="M54" s="61">
        <v>54</v>
      </c>
      <c r="N54" s="735">
        <f>ROUND(M54*'Exchange Rate'!$B$3,2)</f>
        <v>51.79</v>
      </c>
      <c r="O54" s="60"/>
      <c r="P54" s="757">
        <f t="shared" si="1"/>
        <v>0</v>
      </c>
      <c r="Q54" s="53"/>
      <c r="R54" s="160"/>
      <c r="S54" s="161"/>
      <c r="T54" s="162"/>
      <c r="U54" s="263"/>
      <c r="V54" s="163"/>
      <c r="W54" s="258"/>
      <c r="X54" s="164"/>
      <c r="Y54" s="167"/>
      <c r="Z54" s="273"/>
      <c r="AA54" s="328"/>
      <c r="AB54" s="165"/>
      <c r="AC54" s="166"/>
      <c r="AD54" s="168"/>
      <c r="AF54" s="417">
        <f t="shared" si="3"/>
        <v>0</v>
      </c>
      <c r="AG54" s="418">
        <f t="shared" si="4"/>
        <v>0</v>
      </c>
      <c r="AH54" s="419">
        <f t="shared" si="5"/>
        <v>0</v>
      </c>
      <c r="AI54" s="420">
        <f t="shared" si="6"/>
        <v>0</v>
      </c>
      <c r="AJ54" s="421">
        <f t="shared" si="7"/>
        <v>0</v>
      </c>
      <c r="AK54" s="422">
        <f t="shared" si="8"/>
        <v>0</v>
      </c>
      <c r="AL54" s="423">
        <f t="shared" si="9"/>
        <v>0</v>
      </c>
      <c r="AM54" s="424">
        <f t="shared" si="10"/>
        <v>0</v>
      </c>
      <c r="AN54" s="425">
        <f t="shared" si="11"/>
        <v>0</v>
      </c>
      <c r="AO54" s="426">
        <f t="shared" si="12"/>
        <v>0</v>
      </c>
      <c r="AP54" s="427">
        <f t="shared" si="13"/>
        <v>0</v>
      </c>
      <c r="AQ54" s="428">
        <f t="shared" si="14"/>
        <v>0</v>
      </c>
      <c r="AR54" s="429">
        <f t="shared" si="15"/>
        <v>0</v>
      </c>
    </row>
    <row r="55" spans="1:44" ht="15.75" customHeight="1">
      <c r="A55" s="54">
        <v>6898</v>
      </c>
      <c r="B55" s="55" t="s">
        <v>48</v>
      </c>
      <c r="C55" s="830" t="s">
        <v>43</v>
      </c>
      <c r="D55" s="831"/>
      <c r="E55" s="831"/>
      <c r="F55" s="832"/>
      <c r="G55" s="56"/>
      <c r="H55" s="57"/>
      <c r="I55" s="58">
        <v>5</v>
      </c>
      <c r="J55" s="59"/>
      <c r="K55" s="458">
        <f t="shared" si="16"/>
        <v>0</v>
      </c>
      <c r="L55" s="60"/>
      <c r="M55" s="61">
        <v>59</v>
      </c>
      <c r="N55" s="735">
        <f>ROUND(M55*'Exchange Rate'!$B$3,2)</f>
        <v>56.59</v>
      </c>
      <c r="O55" s="60"/>
      <c r="P55" s="757">
        <f t="shared" si="1"/>
        <v>0</v>
      </c>
      <c r="Q55" s="53"/>
      <c r="R55" s="160"/>
      <c r="S55" s="161"/>
      <c r="T55" s="162"/>
      <c r="U55" s="263"/>
      <c r="V55" s="163"/>
      <c r="W55" s="258"/>
      <c r="X55" s="164"/>
      <c r="Y55" s="167"/>
      <c r="Z55" s="273"/>
      <c r="AA55" s="328"/>
      <c r="AB55" s="165"/>
      <c r="AC55" s="166"/>
      <c r="AD55" s="168"/>
      <c r="AF55" s="417">
        <f t="shared" si="3"/>
        <v>0</v>
      </c>
      <c r="AG55" s="418">
        <f t="shared" si="4"/>
        <v>0</v>
      </c>
      <c r="AH55" s="419">
        <f t="shared" si="5"/>
        <v>0</v>
      </c>
      <c r="AI55" s="420">
        <f t="shared" si="6"/>
        <v>0</v>
      </c>
      <c r="AJ55" s="421">
        <f t="shared" si="7"/>
        <v>0</v>
      </c>
      <c r="AK55" s="422">
        <f t="shared" si="8"/>
        <v>0</v>
      </c>
      <c r="AL55" s="423">
        <f t="shared" si="9"/>
        <v>0</v>
      </c>
      <c r="AM55" s="424">
        <f t="shared" si="10"/>
        <v>0</v>
      </c>
      <c r="AN55" s="425">
        <f t="shared" si="11"/>
        <v>0</v>
      </c>
      <c r="AO55" s="426">
        <f t="shared" si="12"/>
        <v>0</v>
      </c>
      <c r="AP55" s="427">
        <f t="shared" si="13"/>
        <v>0</v>
      </c>
      <c r="AQ55" s="428">
        <f t="shared" si="14"/>
        <v>0</v>
      </c>
      <c r="AR55" s="429">
        <f t="shared" si="15"/>
        <v>0</v>
      </c>
    </row>
    <row r="56" spans="1:44" ht="15.75" customHeight="1">
      <c r="A56" s="54">
        <v>6896</v>
      </c>
      <c r="B56" s="55" t="s">
        <v>48</v>
      </c>
      <c r="C56" s="830" t="s">
        <v>44</v>
      </c>
      <c r="D56" s="831"/>
      <c r="E56" s="831"/>
      <c r="F56" s="832"/>
      <c r="G56" s="56"/>
      <c r="H56" s="57"/>
      <c r="I56" s="58">
        <v>5</v>
      </c>
      <c r="J56" s="59"/>
      <c r="K56" s="458">
        <f t="shared" si="16"/>
        <v>0</v>
      </c>
      <c r="L56" s="60"/>
      <c r="M56" s="61">
        <v>54</v>
      </c>
      <c r="N56" s="735">
        <f>ROUND(M56*'Exchange Rate'!$B$3,2)</f>
        <v>51.79</v>
      </c>
      <c r="O56" s="60"/>
      <c r="P56" s="757">
        <f t="shared" si="1"/>
        <v>0</v>
      </c>
      <c r="Q56" s="53"/>
      <c r="R56" s="160"/>
      <c r="S56" s="161"/>
      <c r="T56" s="162"/>
      <c r="U56" s="263"/>
      <c r="V56" s="163"/>
      <c r="W56" s="258"/>
      <c r="X56" s="164"/>
      <c r="Y56" s="167"/>
      <c r="Z56" s="273"/>
      <c r="AA56" s="328"/>
      <c r="AB56" s="165"/>
      <c r="AC56" s="166"/>
      <c r="AD56" s="168"/>
      <c r="AF56" s="417">
        <f t="shared" si="3"/>
        <v>0</v>
      </c>
      <c r="AG56" s="418">
        <f t="shared" si="4"/>
        <v>0</v>
      </c>
      <c r="AH56" s="419">
        <f t="shared" si="5"/>
        <v>0</v>
      </c>
      <c r="AI56" s="420">
        <f t="shared" si="6"/>
        <v>0</v>
      </c>
      <c r="AJ56" s="421">
        <f t="shared" si="7"/>
        <v>0</v>
      </c>
      <c r="AK56" s="422">
        <f t="shared" si="8"/>
        <v>0</v>
      </c>
      <c r="AL56" s="423">
        <f t="shared" si="9"/>
        <v>0</v>
      </c>
      <c r="AM56" s="424">
        <f t="shared" si="10"/>
        <v>0</v>
      </c>
      <c r="AN56" s="425">
        <f t="shared" si="11"/>
        <v>0</v>
      </c>
      <c r="AO56" s="426">
        <f t="shared" si="12"/>
        <v>0</v>
      </c>
      <c r="AP56" s="427">
        <f t="shared" si="13"/>
        <v>0</v>
      </c>
      <c r="AQ56" s="428">
        <f t="shared" si="14"/>
        <v>0</v>
      </c>
      <c r="AR56" s="429">
        <f t="shared" si="15"/>
        <v>0</v>
      </c>
    </row>
    <row r="57" spans="1:44" ht="15.75" customHeight="1">
      <c r="A57" s="54">
        <v>6894</v>
      </c>
      <c r="B57" s="55" t="s">
        <v>48</v>
      </c>
      <c r="C57" s="830" t="s">
        <v>45</v>
      </c>
      <c r="D57" s="831"/>
      <c r="E57" s="831"/>
      <c r="F57" s="832"/>
      <c r="G57" s="56"/>
      <c r="H57" s="57"/>
      <c r="I57" s="58">
        <v>10</v>
      </c>
      <c r="J57" s="59"/>
      <c r="K57" s="458">
        <f t="shared" si="16"/>
        <v>0</v>
      </c>
      <c r="L57" s="60"/>
      <c r="M57" s="61">
        <v>75</v>
      </c>
      <c r="N57" s="735">
        <f>ROUND(M57*'Exchange Rate'!$B$3,2)</f>
        <v>71.930000000000007</v>
      </c>
      <c r="O57" s="60"/>
      <c r="P57" s="757">
        <f t="shared" si="1"/>
        <v>0</v>
      </c>
      <c r="Q57" s="53"/>
      <c r="R57" s="160"/>
      <c r="S57" s="161"/>
      <c r="T57" s="162"/>
      <c r="U57" s="263"/>
      <c r="V57" s="163"/>
      <c r="W57" s="258"/>
      <c r="X57" s="164"/>
      <c r="Y57" s="167"/>
      <c r="Z57" s="273"/>
      <c r="AA57" s="328"/>
      <c r="AB57" s="165"/>
      <c r="AC57" s="166"/>
      <c r="AD57" s="168"/>
      <c r="AF57" s="417">
        <f t="shared" si="3"/>
        <v>0</v>
      </c>
      <c r="AG57" s="418">
        <f t="shared" si="4"/>
        <v>0</v>
      </c>
      <c r="AH57" s="419">
        <f t="shared" si="5"/>
        <v>0</v>
      </c>
      <c r="AI57" s="420">
        <f t="shared" si="6"/>
        <v>0</v>
      </c>
      <c r="AJ57" s="421">
        <f t="shared" si="7"/>
        <v>0</v>
      </c>
      <c r="AK57" s="422">
        <f t="shared" si="8"/>
        <v>0</v>
      </c>
      <c r="AL57" s="423">
        <f t="shared" si="9"/>
        <v>0</v>
      </c>
      <c r="AM57" s="424">
        <f t="shared" si="10"/>
        <v>0</v>
      </c>
      <c r="AN57" s="425">
        <f t="shared" si="11"/>
        <v>0</v>
      </c>
      <c r="AO57" s="426">
        <f t="shared" si="12"/>
        <v>0</v>
      </c>
      <c r="AP57" s="427">
        <f t="shared" si="13"/>
        <v>0</v>
      </c>
      <c r="AQ57" s="428">
        <f t="shared" si="14"/>
        <v>0</v>
      </c>
      <c r="AR57" s="429">
        <f t="shared" si="15"/>
        <v>0</v>
      </c>
    </row>
    <row r="58" spans="1:44" ht="15.75" customHeight="1">
      <c r="A58" s="54">
        <v>6905</v>
      </c>
      <c r="B58" s="55" t="s">
        <v>48</v>
      </c>
      <c r="C58" s="830" t="s">
        <v>86</v>
      </c>
      <c r="D58" s="831"/>
      <c r="E58" s="831"/>
      <c r="F58" s="832"/>
      <c r="G58" s="56"/>
      <c r="H58" s="57"/>
      <c r="I58" s="58">
        <v>5</v>
      </c>
      <c r="J58" s="59"/>
      <c r="K58" s="458">
        <f t="shared" si="16"/>
        <v>0</v>
      </c>
      <c r="L58" s="60"/>
      <c r="M58" s="61">
        <v>69</v>
      </c>
      <c r="N58" s="735">
        <f>ROUND(M58*'Exchange Rate'!$B$3,2)</f>
        <v>66.180000000000007</v>
      </c>
      <c r="O58" s="60"/>
      <c r="P58" s="757">
        <f t="shared" si="1"/>
        <v>0</v>
      </c>
      <c r="Q58" s="53"/>
      <c r="R58" s="160"/>
      <c r="S58" s="161"/>
      <c r="T58" s="162"/>
      <c r="U58" s="263"/>
      <c r="V58" s="163"/>
      <c r="W58" s="258"/>
      <c r="X58" s="164"/>
      <c r="Y58" s="167"/>
      <c r="Z58" s="273"/>
      <c r="AA58" s="328"/>
      <c r="AB58" s="165"/>
      <c r="AC58" s="166"/>
      <c r="AD58" s="168"/>
      <c r="AF58" s="417">
        <f t="shared" si="3"/>
        <v>0</v>
      </c>
      <c r="AG58" s="418">
        <f t="shared" si="4"/>
        <v>0</v>
      </c>
      <c r="AH58" s="419">
        <f t="shared" si="5"/>
        <v>0</v>
      </c>
      <c r="AI58" s="420">
        <f t="shared" si="6"/>
        <v>0</v>
      </c>
      <c r="AJ58" s="421">
        <f t="shared" si="7"/>
        <v>0</v>
      </c>
      <c r="AK58" s="422">
        <f t="shared" si="8"/>
        <v>0</v>
      </c>
      <c r="AL58" s="423">
        <f t="shared" si="9"/>
        <v>0</v>
      </c>
      <c r="AM58" s="424">
        <f t="shared" si="10"/>
        <v>0</v>
      </c>
      <c r="AN58" s="425">
        <f t="shared" si="11"/>
        <v>0</v>
      </c>
      <c r="AO58" s="426">
        <f t="shared" si="12"/>
        <v>0</v>
      </c>
      <c r="AP58" s="427">
        <f t="shared" si="13"/>
        <v>0</v>
      </c>
      <c r="AQ58" s="428">
        <f t="shared" si="14"/>
        <v>0</v>
      </c>
      <c r="AR58" s="429">
        <f t="shared" si="15"/>
        <v>0</v>
      </c>
    </row>
    <row r="59" spans="1:44" ht="15.75" customHeight="1">
      <c r="A59" s="54">
        <v>6893</v>
      </c>
      <c r="B59" s="55" t="s">
        <v>48</v>
      </c>
      <c r="C59" s="830" t="s">
        <v>87</v>
      </c>
      <c r="D59" s="831"/>
      <c r="E59" s="831"/>
      <c r="F59" s="832"/>
      <c r="G59" s="56"/>
      <c r="H59" s="57"/>
      <c r="I59" s="58">
        <v>5</v>
      </c>
      <c r="J59" s="59"/>
      <c r="K59" s="458">
        <f t="shared" si="16"/>
        <v>0</v>
      </c>
      <c r="L59" s="60"/>
      <c r="M59" s="61">
        <v>59</v>
      </c>
      <c r="N59" s="735">
        <f>ROUND(M59*'Exchange Rate'!$B$3,2)</f>
        <v>56.59</v>
      </c>
      <c r="O59" s="60"/>
      <c r="P59" s="757">
        <f t="shared" si="1"/>
        <v>0</v>
      </c>
      <c r="Q59" s="53"/>
      <c r="R59" s="160"/>
      <c r="S59" s="161"/>
      <c r="T59" s="162"/>
      <c r="U59" s="263"/>
      <c r="V59" s="163"/>
      <c r="W59" s="258"/>
      <c r="X59" s="164"/>
      <c r="Y59" s="167"/>
      <c r="Z59" s="273"/>
      <c r="AA59" s="328"/>
      <c r="AB59" s="165"/>
      <c r="AC59" s="166"/>
      <c r="AD59" s="168"/>
      <c r="AF59" s="417">
        <f t="shared" si="3"/>
        <v>0</v>
      </c>
      <c r="AG59" s="418">
        <f t="shared" si="4"/>
        <v>0</v>
      </c>
      <c r="AH59" s="419">
        <f t="shared" si="5"/>
        <v>0</v>
      </c>
      <c r="AI59" s="420">
        <f t="shared" si="6"/>
        <v>0</v>
      </c>
      <c r="AJ59" s="421">
        <f t="shared" si="7"/>
        <v>0</v>
      </c>
      <c r="AK59" s="422">
        <f t="shared" si="8"/>
        <v>0</v>
      </c>
      <c r="AL59" s="423">
        <f t="shared" si="9"/>
        <v>0</v>
      </c>
      <c r="AM59" s="424">
        <f t="shared" si="10"/>
        <v>0</v>
      </c>
      <c r="AN59" s="425">
        <f t="shared" si="11"/>
        <v>0</v>
      </c>
      <c r="AO59" s="426">
        <f t="shared" si="12"/>
        <v>0</v>
      </c>
      <c r="AP59" s="427">
        <f t="shared" si="13"/>
        <v>0</v>
      </c>
      <c r="AQ59" s="428">
        <f t="shared" si="14"/>
        <v>0</v>
      </c>
      <c r="AR59" s="429">
        <f t="shared" si="15"/>
        <v>0</v>
      </c>
    </row>
    <row r="60" spans="1:44" ht="15.75" customHeight="1">
      <c r="A60" s="54">
        <v>6899</v>
      </c>
      <c r="B60" s="55" t="s">
        <v>48</v>
      </c>
      <c r="C60" s="830" t="s">
        <v>88</v>
      </c>
      <c r="D60" s="831"/>
      <c r="E60" s="831"/>
      <c r="F60" s="832"/>
      <c r="G60" s="56"/>
      <c r="H60" s="57"/>
      <c r="I60" s="58">
        <v>5</v>
      </c>
      <c r="J60" s="59"/>
      <c r="K60" s="458">
        <f t="shared" si="16"/>
        <v>0</v>
      </c>
      <c r="L60" s="60"/>
      <c r="M60" s="61">
        <v>43</v>
      </c>
      <c r="N60" s="735">
        <f>ROUND(M60*'Exchange Rate'!$B$3,2)</f>
        <v>41.24</v>
      </c>
      <c r="O60" s="60"/>
      <c r="P60" s="757">
        <f t="shared" si="1"/>
        <v>0</v>
      </c>
      <c r="Q60" s="53"/>
      <c r="R60" s="160"/>
      <c r="S60" s="161"/>
      <c r="T60" s="162"/>
      <c r="U60" s="263"/>
      <c r="V60" s="163"/>
      <c r="W60" s="258"/>
      <c r="X60" s="164"/>
      <c r="Y60" s="167"/>
      <c r="Z60" s="273"/>
      <c r="AA60" s="328"/>
      <c r="AB60" s="165"/>
      <c r="AC60" s="166"/>
      <c r="AD60" s="168"/>
      <c r="AF60" s="417">
        <f t="shared" si="3"/>
        <v>0</v>
      </c>
      <c r="AG60" s="418">
        <f t="shared" si="4"/>
        <v>0</v>
      </c>
      <c r="AH60" s="419">
        <f t="shared" si="5"/>
        <v>0</v>
      </c>
      <c r="AI60" s="420">
        <f t="shared" si="6"/>
        <v>0</v>
      </c>
      <c r="AJ60" s="421">
        <f t="shared" si="7"/>
        <v>0</v>
      </c>
      <c r="AK60" s="422">
        <f t="shared" si="8"/>
        <v>0</v>
      </c>
      <c r="AL60" s="423">
        <f t="shared" si="9"/>
        <v>0</v>
      </c>
      <c r="AM60" s="424">
        <f t="shared" si="10"/>
        <v>0</v>
      </c>
      <c r="AN60" s="425">
        <f t="shared" si="11"/>
        <v>0</v>
      </c>
      <c r="AO60" s="426">
        <f t="shared" si="12"/>
        <v>0</v>
      </c>
      <c r="AP60" s="427">
        <f t="shared" si="13"/>
        <v>0</v>
      </c>
      <c r="AQ60" s="428">
        <f t="shared" si="14"/>
        <v>0</v>
      </c>
      <c r="AR60" s="429">
        <f t="shared" si="15"/>
        <v>0</v>
      </c>
    </row>
    <row r="61" spans="1:44" ht="15.75" customHeight="1">
      <c r="A61" s="54">
        <v>6897</v>
      </c>
      <c r="B61" s="55" t="s">
        <v>48</v>
      </c>
      <c r="C61" s="830" t="s">
        <v>89</v>
      </c>
      <c r="D61" s="831"/>
      <c r="E61" s="831"/>
      <c r="F61" s="832"/>
      <c r="G61" s="56"/>
      <c r="H61" s="57"/>
      <c r="I61" s="58">
        <v>5</v>
      </c>
      <c r="J61" s="59"/>
      <c r="K61" s="458">
        <f t="shared" si="16"/>
        <v>0</v>
      </c>
      <c r="L61" s="60"/>
      <c r="M61" s="61">
        <v>49</v>
      </c>
      <c r="N61" s="735">
        <f>ROUND(M61*'Exchange Rate'!$B$3,2)</f>
        <v>47</v>
      </c>
      <c r="O61" s="60"/>
      <c r="P61" s="757">
        <f t="shared" si="1"/>
        <v>0</v>
      </c>
      <c r="Q61" s="53"/>
      <c r="R61" s="160"/>
      <c r="S61" s="161"/>
      <c r="T61" s="162"/>
      <c r="U61" s="263"/>
      <c r="V61" s="163"/>
      <c r="W61" s="258"/>
      <c r="X61" s="164"/>
      <c r="Y61" s="167"/>
      <c r="Z61" s="273"/>
      <c r="AA61" s="328"/>
      <c r="AB61" s="165"/>
      <c r="AC61" s="166"/>
      <c r="AD61" s="168"/>
      <c r="AF61" s="417">
        <f t="shared" si="3"/>
        <v>0</v>
      </c>
      <c r="AG61" s="418">
        <f t="shared" si="4"/>
        <v>0</v>
      </c>
      <c r="AH61" s="419">
        <f t="shared" si="5"/>
        <v>0</v>
      </c>
      <c r="AI61" s="420">
        <f t="shared" si="6"/>
        <v>0</v>
      </c>
      <c r="AJ61" s="421">
        <f t="shared" si="7"/>
        <v>0</v>
      </c>
      <c r="AK61" s="422">
        <f t="shared" si="8"/>
        <v>0</v>
      </c>
      <c r="AL61" s="423">
        <f t="shared" si="9"/>
        <v>0</v>
      </c>
      <c r="AM61" s="424">
        <f t="shared" si="10"/>
        <v>0</v>
      </c>
      <c r="AN61" s="425">
        <f t="shared" si="11"/>
        <v>0</v>
      </c>
      <c r="AO61" s="426">
        <f t="shared" si="12"/>
        <v>0</v>
      </c>
      <c r="AP61" s="427">
        <f t="shared" si="13"/>
        <v>0</v>
      </c>
      <c r="AQ61" s="428">
        <f t="shared" si="14"/>
        <v>0</v>
      </c>
      <c r="AR61" s="429">
        <f t="shared" si="15"/>
        <v>0</v>
      </c>
    </row>
    <row r="62" spans="1:44" ht="15.75" customHeight="1">
      <c r="A62" s="54">
        <v>6895</v>
      </c>
      <c r="B62" s="55" t="s">
        <v>48</v>
      </c>
      <c r="C62" s="830" t="s">
        <v>90</v>
      </c>
      <c r="D62" s="831"/>
      <c r="E62" s="831"/>
      <c r="F62" s="832"/>
      <c r="G62" s="56"/>
      <c r="H62" s="57"/>
      <c r="I62" s="58">
        <v>5</v>
      </c>
      <c r="J62" s="59"/>
      <c r="K62" s="458">
        <f t="shared" si="16"/>
        <v>0</v>
      </c>
      <c r="L62" s="60"/>
      <c r="M62" s="61">
        <v>43</v>
      </c>
      <c r="N62" s="735">
        <f>ROUND(M62*'Exchange Rate'!$B$3,2)</f>
        <v>41.24</v>
      </c>
      <c r="O62" s="60"/>
      <c r="P62" s="757">
        <f t="shared" si="1"/>
        <v>0</v>
      </c>
      <c r="Q62" s="53"/>
      <c r="R62" s="160"/>
      <c r="S62" s="161"/>
      <c r="T62" s="162"/>
      <c r="U62" s="263"/>
      <c r="V62" s="163"/>
      <c r="W62" s="258"/>
      <c r="X62" s="164"/>
      <c r="Y62" s="167"/>
      <c r="Z62" s="273"/>
      <c r="AA62" s="328"/>
      <c r="AB62" s="165"/>
      <c r="AC62" s="166"/>
      <c r="AD62" s="168"/>
      <c r="AF62" s="417">
        <f t="shared" si="3"/>
        <v>0</v>
      </c>
      <c r="AG62" s="418">
        <f t="shared" si="4"/>
        <v>0</v>
      </c>
      <c r="AH62" s="419">
        <f t="shared" si="5"/>
        <v>0</v>
      </c>
      <c r="AI62" s="420">
        <f t="shared" si="6"/>
        <v>0</v>
      </c>
      <c r="AJ62" s="421">
        <f t="shared" si="7"/>
        <v>0</v>
      </c>
      <c r="AK62" s="422">
        <f t="shared" si="8"/>
        <v>0</v>
      </c>
      <c r="AL62" s="423">
        <f t="shared" si="9"/>
        <v>0</v>
      </c>
      <c r="AM62" s="424">
        <f t="shared" si="10"/>
        <v>0</v>
      </c>
      <c r="AN62" s="425">
        <f t="shared" si="11"/>
        <v>0</v>
      </c>
      <c r="AO62" s="426">
        <f t="shared" si="12"/>
        <v>0</v>
      </c>
      <c r="AP62" s="427">
        <f t="shared" si="13"/>
        <v>0</v>
      </c>
      <c r="AQ62" s="428">
        <f t="shared" si="14"/>
        <v>0</v>
      </c>
      <c r="AR62" s="429">
        <f t="shared" si="15"/>
        <v>0</v>
      </c>
    </row>
    <row r="63" spans="1:44" ht="15.75" customHeight="1">
      <c r="A63" s="54">
        <v>6903</v>
      </c>
      <c r="B63" s="55" t="s">
        <v>48</v>
      </c>
      <c r="C63" s="830" t="s">
        <v>91</v>
      </c>
      <c r="D63" s="831"/>
      <c r="E63" s="831"/>
      <c r="F63" s="832"/>
      <c r="G63" s="56"/>
      <c r="H63" s="57"/>
      <c r="I63" s="58">
        <v>5</v>
      </c>
      <c r="J63" s="59"/>
      <c r="K63" s="458">
        <f t="shared" si="16"/>
        <v>0</v>
      </c>
      <c r="L63" s="60"/>
      <c r="M63" s="61">
        <v>125</v>
      </c>
      <c r="N63" s="735">
        <f>ROUND(M63*'Exchange Rate'!$B$3,2)</f>
        <v>119.89</v>
      </c>
      <c r="O63" s="60"/>
      <c r="P63" s="757">
        <f t="shared" si="1"/>
        <v>0</v>
      </c>
      <c r="Q63" s="53"/>
      <c r="R63" s="160"/>
      <c r="S63" s="161"/>
      <c r="T63" s="162"/>
      <c r="U63" s="263"/>
      <c r="V63" s="163"/>
      <c r="W63" s="258"/>
      <c r="X63" s="164"/>
      <c r="Y63" s="167"/>
      <c r="Z63" s="273"/>
      <c r="AA63" s="328"/>
      <c r="AB63" s="165"/>
      <c r="AC63" s="166"/>
      <c r="AD63" s="168"/>
      <c r="AF63" s="417">
        <f t="shared" si="3"/>
        <v>0</v>
      </c>
      <c r="AG63" s="418">
        <f t="shared" si="4"/>
        <v>0</v>
      </c>
      <c r="AH63" s="419">
        <f t="shared" si="5"/>
        <v>0</v>
      </c>
      <c r="AI63" s="420">
        <f t="shared" si="6"/>
        <v>0</v>
      </c>
      <c r="AJ63" s="421">
        <f t="shared" si="7"/>
        <v>0</v>
      </c>
      <c r="AK63" s="422">
        <f t="shared" si="8"/>
        <v>0</v>
      </c>
      <c r="AL63" s="423">
        <f t="shared" si="9"/>
        <v>0</v>
      </c>
      <c r="AM63" s="424">
        <f t="shared" si="10"/>
        <v>0</v>
      </c>
      <c r="AN63" s="425">
        <f t="shared" si="11"/>
        <v>0</v>
      </c>
      <c r="AO63" s="426">
        <f t="shared" si="12"/>
        <v>0</v>
      </c>
      <c r="AP63" s="427">
        <f t="shared" si="13"/>
        <v>0</v>
      </c>
      <c r="AQ63" s="428">
        <f t="shared" si="14"/>
        <v>0</v>
      </c>
      <c r="AR63" s="429">
        <f t="shared" si="15"/>
        <v>0</v>
      </c>
    </row>
    <row r="64" spans="1:44" ht="15.75" customHeight="1">
      <c r="A64" s="54">
        <v>6902</v>
      </c>
      <c r="B64" s="55" t="s">
        <v>48</v>
      </c>
      <c r="C64" s="830" t="s">
        <v>92</v>
      </c>
      <c r="D64" s="831"/>
      <c r="E64" s="831"/>
      <c r="F64" s="832"/>
      <c r="G64" s="56"/>
      <c r="H64" s="57"/>
      <c r="I64" s="58">
        <v>5</v>
      </c>
      <c r="J64" s="59"/>
      <c r="K64" s="458">
        <f t="shared" si="16"/>
        <v>0</v>
      </c>
      <c r="L64" s="60"/>
      <c r="M64" s="61">
        <v>119</v>
      </c>
      <c r="N64" s="735">
        <f>ROUND(M64*'Exchange Rate'!$B$3,2)</f>
        <v>114.13</v>
      </c>
      <c r="O64" s="60"/>
      <c r="P64" s="757">
        <f t="shared" si="1"/>
        <v>0</v>
      </c>
      <c r="Q64" s="53"/>
      <c r="R64" s="160"/>
      <c r="S64" s="161"/>
      <c r="T64" s="162"/>
      <c r="U64" s="263"/>
      <c r="V64" s="163"/>
      <c r="W64" s="258"/>
      <c r="X64" s="164"/>
      <c r="Y64" s="167"/>
      <c r="Z64" s="273"/>
      <c r="AA64" s="328"/>
      <c r="AB64" s="165"/>
      <c r="AC64" s="166"/>
      <c r="AD64" s="168"/>
      <c r="AF64" s="417">
        <f t="shared" si="3"/>
        <v>0</v>
      </c>
      <c r="AG64" s="418">
        <f t="shared" si="4"/>
        <v>0</v>
      </c>
      <c r="AH64" s="419">
        <f t="shared" si="5"/>
        <v>0</v>
      </c>
      <c r="AI64" s="420">
        <f t="shared" si="6"/>
        <v>0</v>
      </c>
      <c r="AJ64" s="421">
        <f t="shared" si="7"/>
        <v>0</v>
      </c>
      <c r="AK64" s="422">
        <f t="shared" si="8"/>
        <v>0</v>
      </c>
      <c r="AL64" s="423">
        <f t="shared" si="9"/>
        <v>0</v>
      </c>
      <c r="AM64" s="424">
        <f t="shared" si="10"/>
        <v>0</v>
      </c>
      <c r="AN64" s="425">
        <f t="shared" si="11"/>
        <v>0</v>
      </c>
      <c r="AO64" s="426">
        <f t="shared" si="12"/>
        <v>0</v>
      </c>
      <c r="AP64" s="427">
        <f t="shared" si="13"/>
        <v>0</v>
      </c>
      <c r="AQ64" s="428">
        <f t="shared" si="14"/>
        <v>0</v>
      </c>
      <c r="AR64" s="429">
        <f t="shared" si="15"/>
        <v>0</v>
      </c>
    </row>
    <row r="65" spans="1:44" ht="15.75" customHeight="1">
      <c r="A65" s="54">
        <v>6908</v>
      </c>
      <c r="B65" s="55" t="s">
        <v>48</v>
      </c>
      <c r="C65" s="830" t="s">
        <v>93</v>
      </c>
      <c r="D65" s="831"/>
      <c r="E65" s="831"/>
      <c r="F65" s="832"/>
      <c r="G65" s="56"/>
      <c r="H65" s="57"/>
      <c r="I65" s="58">
        <v>5</v>
      </c>
      <c r="J65" s="59"/>
      <c r="K65" s="458">
        <f t="shared" si="16"/>
        <v>0</v>
      </c>
      <c r="L65" s="60"/>
      <c r="M65" s="61">
        <v>335</v>
      </c>
      <c r="N65" s="735">
        <f>ROUND(M65*'Exchange Rate'!$B$3,2)</f>
        <v>321.3</v>
      </c>
      <c r="O65" s="60"/>
      <c r="P65" s="757">
        <f t="shared" si="1"/>
        <v>0</v>
      </c>
      <c r="Q65" s="53"/>
      <c r="R65" s="160"/>
      <c r="S65" s="161"/>
      <c r="T65" s="162"/>
      <c r="U65" s="263"/>
      <c r="V65" s="163"/>
      <c r="W65" s="258"/>
      <c r="X65" s="164"/>
      <c r="Y65" s="167"/>
      <c r="Z65" s="273"/>
      <c r="AA65" s="328"/>
      <c r="AB65" s="165"/>
      <c r="AC65" s="166"/>
      <c r="AD65" s="168"/>
      <c r="AF65" s="417">
        <f t="shared" si="3"/>
        <v>0</v>
      </c>
      <c r="AG65" s="418">
        <f t="shared" si="4"/>
        <v>0</v>
      </c>
      <c r="AH65" s="419">
        <f t="shared" si="5"/>
        <v>0</v>
      </c>
      <c r="AI65" s="420">
        <f t="shared" si="6"/>
        <v>0</v>
      </c>
      <c r="AJ65" s="421">
        <f t="shared" si="7"/>
        <v>0</v>
      </c>
      <c r="AK65" s="422">
        <f t="shared" si="8"/>
        <v>0</v>
      </c>
      <c r="AL65" s="423">
        <f t="shared" si="9"/>
        <v>0</v>
      </c>
      <c r="AM65" s="424">
        <f t="shared" si="10"/>
        <v>0</v>
      </c>
      <c r="AN65" s="425">
        <f t="shared" si="11"/>
        <v>0</v>
      </c>
      <c r="AO65" s="426">
        <f t="shared" si="12"/>
        <v>0</v>
      </c>
      <c r="AP65" s="427">
        <f t="shared" si="13"/>
        <v>0</v>
      </c>
      <c r="AQ65" s="428">
        <f t="shared" si="14"/>
        <v>0</v>
      </c>
      <c r="AR65" s="429">
        <f t="shared" si="15"/>
        <v>0</v>
      </c>
    </row>
    <row r="66" spans="1:44" ht="15.75" customHeight="1">
      <c r="A66" s="54">
        <v>6920</v>
      </c>
      <c r="B66" s="55" t="s">
        <v>48</v>
      </c>
      <c r="C66" s="830" t="s">
        <v>94</v>
      </c>
      <c r="D66" s="831"/>
      <c r="E66" s="831"/>
      <c r="F66" s="832"/>
      <c r="G66" s="56"/>
      <c r="H66" s="57"/>
      <c r="I66" s="58">
        <v>5</v>
      </c>
      <c r="J66" s="59"/>
      <c r="K66" s="458">
        <f t="shared" si="16"/>
        <v>0</v>
      </c>
      <c r="L66" s="60"/>
      <c r="M66" s="61">
        <v>69</v>
      </c>
      <c r="N66" s="735">
        <f>ROUND(M66*'Exchange Rate'!$B$3,2)</f>
        <v>66.180000000000007</v>
      </c>
      <c r="O66" s="60"/>
      <c r="P66" s="757">
        <f t="shared" si="1"/>
        <v>0</v>
      </c>
      <c r="Q66" s="53"/>
      <c r="R66" s="160"/>
      <c r="S66" s="161"/>
      <c r="T66" s="162"/>
      <c r="U66" s="263"/>
      <c r="V66" s="163"/>
      <c r="W66" s="258"/>
      <c r="X66" s="164"/>
      <c r="Y66" s="167"/>
      <c r="Z66" s="273"/>
      <c r="AA66" s="328"/>
      <c r="AB66" s="165"/>
      <c r="AC66" s="166"/>
      <c r="AD66" s="168"/>
      <c r="AF66" s="417">
        <f t="shared" si="3"/>
        <v>0</v>
      </c>
      <c r="AG66" s="418">
        <f t="shared" si="4"/>
        <v>0</v>
      </c>
      <c r="AH66" s="419">
        <f t="shared" si="5"/>
        <v>0</v>
      </c>
      <c r="AI66" s="420">
        <f t="shared" si="6"/>
        <v>0</v>
      </c>
      <c r="AJ66" s="421">
        <f t="shared" si="7"/>
        <v>0</v>
      </c>
      <c r="AK66" s="422">
        <f t="shared" si="8"/>
        <v>0</v>
      </c>
      <c r="AL66" s="423">
        <f t="shared" si="9"/>
        <v>0</v>
      </c>
      <c r="AM66" s="424">
        <f t="shared" si="10"/>
        <v>0</v>
      </c>
      <c r="AN66" s="425">
        <f t="shared" si="11"/>
        <v>0</v>
      </c>
      <c r="AO66" s="426">
        <f t="shared" si="12"/>
        <v>0</v>
      </c>
      <c r="AP66" s="427">
        <f t="shared" si="13"/>
        <v>0</v>
      </c>
      <c r="AQ66" s="428">
        <f t="shared" si="14"/>
        <v>0</v>
      </c>
      <c r="AR66" s="429">
        <f t="shared" si="15"/>
        <v>0</v>
      </c>
    </row>
    <row r="67" spans="1:44" ht="15.75" customHeight="1">
      <c r="A67" s="54">
        <v>6921</v>
      </c>
      <c r="B67" s="55" t="s">
        <v>48</v>
      </c>
      <c r="C67" s="830" t="s">
        <v>95</v>
      </c>
      <c r="D67" s="831"/>
      <c r="E67" s="831"/>
      <c r="F67" s="832"/>
      <c r="G67" s="56"/>
      <c r="H67" s="57"/>
      <c r="I67" s="58">
        <v>5</v>
      </c>
      <c r="J67" s="59"/>
      <c r="K67" s="458">
        <f t="shared" si="16"/>
        <v>0</v>
      </c>
      <c r="L67" s="60"/>
      <c r="M67" s="61">
        <v>78</v>
      </c>
      <c r="N67" s="735">
        <f>ROUND(M67*'Exchange Rate'!$B$3,2)</f>
        <v>74.81</v>
      </c>
      <c r="O67" s="60"/>
      <c r="P67" s="757">
        <f t="shared" si="1"/>
        <v>0</v>
      </c>
      <c r="Q67" s="53"/>
      <c r="R67" s="160"/>
      <c r="S67" s="161"/>
      <c r="T67" s="162"/>
      <c r="U67" s="263"/>
      <c r="V67" s="163"/>
      <c r="W67" s="258"/>
      <c r="X67" s="164"/>
      <c r="Y67" s="167"/>
      <c r="Z67" s="273"/>
      <c r="AA67" s="328"/>
      <c r="AB67" s="165"/>
      <c r="AC67" s="166"/>
      <c r="AD67" s="168"/>
      <c r="AF67" s="417">
        <f t="shared" si="3"/>
        <v>0</v>
      </c>
      <c r="AG67" s="418">
        <f t="shared" si="4"/>
        <v>0</v>
      </c>
      <c r="AH67" s="419">
        <f t="shared" si="5"/>
        <v>0</v>
      </c>
      <c r="AI67" s="420">
        <f t="shared" si="6"/>
        <v>0</v>
      </c>
      <c r="AJ67" s="421">
        <f t="shared" si="7"/>
        <v>0</v>
      </c>
      <c r="AK67" s="422">
        <f t="shared" si="8"/>
        <v>0</v>
      </c>
      <c r="AL67" s="423">
        <f t="shared" si="9"/>
        <v>0</v>
      </c>
      <c r="AM67" s="424">
        <f t="shared" si="10"/>
        <v>0</v>
      </c>
      <c r="AN67" s="425">
        <f t="shared" si="11"/>
        <v>0</v>
      </c>
      <c r="AO67" s="426">
        <f t="shared" si="12"/>
        <v>0</v>
      </c>
      <c r="AP67" s="427">
        <f t="shared" si="13"/>
        <v>0</v>
      </c>
      <c r="AQ67" s="428">
        <f t="shared" si="14"/>
        <v>0</v>
      </c>
      <c r="AR67" s="429">
        <f t="shared" si="15"/>
        <v>0</v>
      </c>
    </row>
    <row r="68" spans="1:44" ht="15.75" customHeight="1">
      <c r="A68" s="54">
        <v>6922</v>
      </c>
      <c r="B68" s="55" t="s">
        <v>48</v>
      </c>
      <c r="C68" s="830" t="s">
        <v>96</v>
      </c>
      <c r="D68" s="831"/>
      <c r="E68" s="831"/>
      <c r="F68" s="832"/>
      <c r="G68" s="56"/>
      <c r="H68" s="57"/>
      <c r="I68" s="58">
        <v>5</v>
      </c>
      <c r="J68" s="59"/>
      <c r="K68" s="458">
        <f t="shared" si="16"/>
        <v>0</v>
      </c>
      <c r="L68" s="60"/>
      <c r="M68" s="61">
        <v>79</v>
      </c>
      <c r="N68" s="735">
        <f>ROUND(M68*'Exchange Rate'!$B$3,2)</f>
        <v>75.77</v>
      </c>
      <c r="O68" s="60"/>
      <c r="P68" s="757">
        <f t="shared" si="1"/>
        <v>0</v>
      </c>
      <c r="Q68" s="53"/>
      <c r="R68" s="160"/>
      <c r="S68" s="161"/>
      <c r="T68" s="162"/>
      <c r="U68" s="263"/>
      <c r="V68" s="163"/>
      <c r="W68" s="258"/>
      <c r="X68" s="164"/>
      <c r="Y68" s="167"/>
      <c r="Z68" s="273"/>
      <c r="AA68" s="328"/>
      <c r="AB68" s="165"/>
      <c r="AC68" s="166"/>
      <c r="AD68" s="168"/>
      <c r="AF68" s="417">
        <f t="shared" si="3"/>
        <v>0</v>
      </c>
      <c r="AG68" s="418">
        <f t="shared" si="4"/>
        <v>0</v>
      </c>
      <c r="AH68" s="419">
        <f t="shared" si="5"/>
        <v>0</v>
      </c>
      <c r="AI68" s="420">
        <f t="shared" si="6"/>
        <v>0</v>
      </c>
      <c r="AJ68" s="421">
        <f t="shared" si="7"/>
        <v>0</v>
      </c>
      <c r="AK68" s="422">
        <f t="shared" si="8"/>
        <v>0</v>
      </c>
      <c r="AL68" s="423">
        <f t="shared" si="9"/>
        <v>0</v>
      </c>
      <c r="AM68" s="424">
        <f t="shared" si="10"/>
        <v>0</v>
      </c>
      <c r="AN68" s="425">
        <f t="shared" si="11"/>
        <v>0</v>
      </c>
      <c r="AO68" s="426">
        <f t="shared" si="12"/>
        <v>0</v>
      </c>
      <c r="AP68" s="427">
        <f t="shared" si="13"/>
        <v>0</v>
      </c>
      <c r="AQ68" s="428">
        <f t="shared" si="14"/>
        <v>0</v>
      </c>
      <c r="AR68" s="429">
        <f t="shared" si="15"/>
        <v>0</v>
      </c>
    </row>
    <row r="69" spans="1:44" ht="15.75" customHeight="1">
      <c r="A69" s="63">
        <v>6432</v>
      </c>
      <c r="B69" s="64" t="s">
        <v>49</v>
      </c>
      <c r="C69" s="855" t="s">
        <v>36</v>
      </c>
      <c r="D69" s="810"/>
      <c r="E69" s="810"/>
      <c r="F69" s="811"/>
      <c r="G69" s="65"/>
      <c r="H69" s="66"/>
      <c r="I69" s="67">
        <v>5</v>
      </c>
      <c r="J69" s="68"/>
      <c r="K69" s="459">
        <f t="shared" si="16"/>
        <v>0</v>
      </c>
      <c r="L69" s="69"/>
      <c r="M69" s="70">
        <v>315</v>
      </c>
      <c r="N69" s="737">
        <f>ROUND(M69*'Exchange Rate'!$B$3,2)</f>
        <v>302.12</v>
      </c>
      <c r="O69" s="69"/>
      <c r="P69" s="758">
        <f t="shared" si="1"/>
        <v>0</v>
      </c>
      <c r="Q69" s="53"/>
      <c r="R69" s="160"/>
      <c r="S69" s="161"/>
      <c r="T69" s="162"/>
      <c r="U69" s="263"/>
      <c r="V69" s="163"/>
      <c r="W69" s="258"/>
      <c r="X69" s="164"/>
      <c r="Y69" s="167"/>
      <c r="Z69" s="273"/>
      <c r="AA69" s="328"/>
      <c r="AB69" s="165"/>
      <c r="AC69" s="166"/>
      <c r="AD69" s="168"/>
      <c r="AF69" s="417">
        <f t="shared" si="3"/>
        <v>0</v>
      </c>
      <c r="AG69" s="418">
        <f t="shared" si="4"/>
        <v>0</v>
      </c>
      <c r="AH69" s="419">
        <f t="shared" si="5"/>
        <v>0</v>
      </c>
      <c r="AI69" s="420">
        <f t="shared" si="6"/>
        <v>0</v>
      </c>
      <c r="AJ69" s="421">
        <f t="shared" si="7"/>
        <v>0</v>
      </c>
      <c r="AK69" s="422">
        <f t="shared" si="8"/>
        <v>0</v>
      </c>
      <c r="AL69" s="423">
        <f t="shared" si="9"/>
        <v>0</v>
      </c>
      <c r="AM69" s="424">
        <f t="shared" si="10"/>
        <v>0</v>
      </c>
      <c r="AN69" s="425">
        <f t="shared" si="11"/>
        <v>0</v>
      </c>
      <c r="AO69" s="426">
        <f t="shared" si="12"/>
        <v>0</v>
      </c>
      <c r="AP69" s="427">
        <f t="shared" si="13"/>
        <v>0</v>
      </c>
      <c r="AQ69" s="428">
        <f t="shared" si="14"/>
        <v>0</v>
      </c>
      <c r="AR69" s="429">
        <f t="shared" si="15"/>
        <v>0</v>
      </c>
    </row>
    <row r="70" spans="1:44" ht="15.75" customHeight="1">
      <c r="A70" s="63">
        <v>6430</v>
      </c>
      <c r="B70" s="64" t="s">
        <v>49</v>
      </c>
      <c r="C70" s="855" t="s">
        <v>37</v>
      </c>
      <c r="D70" s="810"/>
      <c r="E70" s="810"/>
      <c r="F70" s="811"/>
      <c r="G70" s="65"/>
      <c r="H70" s="66"/>
      <c r="I70" s="67">
        <v>5</v>
      </c>
      <c r="J70" s="68"/>
      <c r="K70" s="459">
        <f t="shared" si="16"/>
        <v>0</v>
      </c>
      <c r="L70" s="69"/>
      <c r="M70" s="70">
        <v>339</v>
      </c>
      <c r="N70" s="737">
        <f>ROUND(M70*'Exchange Rate'!$B$3,2)</f>
        <v>325.13</v>
      </c>
      <c r="O70" s="69"/>
      <c r="P70" s="758">
        <f t="shared" si="1"/>
        <v>0</v>
      </c>
      <c r="Q70" s="53"/>
      <c r="R70" s="160"/>
      <c r="S70" s="161"/>
      <c r="T70" s="162"/>
      <c r="U70" s="263"/>
      <c r="V70" s="163"/>
      <c r="W70" s="258"/>
      <c r="X70" s="164"/>
      <c r="Y70" s="167"/>
      <c r="Z70" s="273"/>
      <c r="AA70" s="328"/>
      <c r="AB70" s="165"/>
      <c r="AC70" s="166"/>
      <c r="AD70" s="168"/>
      <c r="AF70" s="417">
        <f t="shared" si="3"/>
        <v>0</v>
      </c>
      <c r="AG70" s="418">
        <f t="shared" si="4"/>
        <v>0</v>
      </c>
      <c r="AH70" s="419">
        <f t="shared" si="5"/>
        <v>0</v>
      </c>
      <c r="AI70" s="420">
        <f t="shared" si="6"/>
        <v>0</v>
      </c>
      <c r="AJ70" s="421">
        <f t="shared" si="7"/>
        <v>0</v>
      </c>
      <c r="AK70" s="422">
        <f t="shared" si="8"/>
        <v>0</v>
      </c>
      <c r="AL70" s="423">
        <f t="shared" si="9"/>
        <v>0</v>
      </c>
      <c r="AM70" s="424">
        <f t="shared" si="10"/>
        <v>0</v>
      </c>
      <c r="AN70" s="425">
        <f t="shared" si="11"/>
        <v>0</v>
      </c>
      <c r="AO70" s="426">
        <f t="shared" si="12"/>
        <v>0</v>
      </c>
      <c r="AP70" s="427">
        <f t="shared" si="13"/>
        <v>0</v>
      </c>
      <c r="AQ70" s="428">
        <f t="shared" si="14"/>
        <v>0</v>
      </c>
      <c r="AR70" s="429">
        <f t="shared" si="15"/>
        <v>0</v>
      </c>
    </row>
    <row r="71" spans="1:44" ht="15.75" customHeight="1">
      <c r="A71" s="71">
        <v>5859</v>
      </c>
      <c r="B71" s="72" t="s">
        <v>50</v>
      </c>
      <c r="C71" s="843" t="s">
        <v>140</v>
      </c>
      <c r="D71" s="810"/>
      <c r="E71" s="810"/>
      <c r="F71" s="811"/>
      <c r="G71" s="73"/>
      <c r="H71" s="74"/>
      <c r="I71" s="73">
        <v>10</v>
      </c>
      <c r="J71" s="75"/>
      <c r="K71" s="460">
        <f t="shared" si="16"/>
        <v>0</v>
      </c>
      <c r="L71" s="76"/>
      <c r="M71" s="77">
        <v>459</v>
      </c>
      <c r="N71" s="738">
        <f>ROUND(M71*'Exchange Rate'!$B$3,2)</f>
        <v>440.23</v>
      </c>
      <c r="O71" s="76"/>
      <c r="P71" s="759">
        <f t="shared" si="1"/>
        <v>0</v>
      </c>
      <c r="Q71" s="53"/>
      <c r="R71" s="160"/>
      <c r="S71" s="161"/>
      <c r="T71" s="162"/>
      <c r="U71" s="263"/>
      <c r="V71" s="163"/>
      <c r="W71" s="258"/>
      <c r="X71" s="164"/>
      <c r="Y71" s="167"/>
      <c r="Z71" s="273"/>
      <c r="AA71" s="328"/>
      <c r="AB71" s="165"/>
      <c r="AC71" s="166"/>
      <c r="AD71" s="168"/>
      <c r="AF71" s="417">
        <f t="shared" si="3"/>
        <v>0</v>
      </c>
      <c r="AG71" s="418">
        <f t="shared" si="4"/>
        <v>0</v>
      </c>
      <c r="AH71" s="419">
        <f t="shared" si="5"/>
        <v>0</v>
      </c>
      <c r="AI71" s="420">
        <f t="shared" si="6"/>
        <v>0</v>
      </c>
      <c r="AJ71" s="421">
        <f t="shared" si="7"/>
        <v>0</v>
      </c>
      <c r="AK71" s="422">
        <f t="shared" si="8"/>
        <v>0</v>
      </c>
      <c r="AL71" s="423">
        <f t="shared" si="9"/>
        <v>0</v>
      </c>
      <c r="AM71" s="424">
        <f t="shared" si="10"/>
        <v>0</v>
      </c>
      <c r="AN71" s="425">
        <f t="shared" si="11"/>
        <v>0</v>
      </c>
      <c r="AO71" s="426">
        <f t="shared" si="12"/>
        <v>0</v>
      </c>
      <c r="AP71" s="427">
        <f t="shared" si="13"/>
        <v>0</v>
      </c>
      <c r="AQ71" s="428">
        <f t="shared" si="14"/>
        <v>0</v>
      </c>
      <c r="AR71" s="429">
        <f t="shared" si="15"/>
        <v>0</v>
      </c>
    </row>
    <row r="72" spans="1:44" ht="15.75" customHeight="1">
      <c r="A72" s="71">
        <v>5931</v>
      </c>
      <c r="B72" s="72" t="s">
        <v>50</v>
      </c>
      <c r="C72" s="854" t="s">
        <v>141</v>
      </c>
      <c r="D72" s="810"/>
      <c r="E72" s="810"/>
      <c r="F72" s="811"/>
      <c r="G72" s="78"/>
      <c r="H72" s="74"/>
      <c r="I72" s="73">
        <v>10</v>
      </c>
      <c r="J72" s="75"/>
      <c r="K72" s="460">
        <f t="shared" si="16"/>
        <v>0</v>
      </c>
      <c r="L72" s="76"/>
      <c r="M72" s="77">
        <v>475</v>
      </c>
      <c r="N72" s="738">
        <f>ROUND(M72*'Exchange Rate'!$B$3,2)</f>
        <v>455.57</v>
      </c>
      <c r="O72" s="76"/>
      <c r="P72" s="759">
        <f t="shared" si="1"/>
        <v>0</v>
      </c>
      <c r="Q72" s="53"/>
      <c r="R72" s="160"/>
      <c r="S72" s="161"/>
      <c r="T72" s="162"/>
      <c r="U72" s="263"/>
      <c r="V72" s="163"/>
      <c r="W72" s="258"/>
      <c r="X72" s="164"/>
      <c r="Y72" s="167"/>
      <c r="Z72" s="273"/>
      <c r="AA72" s="328"/>
      <c r="AB72" s="165"/>
      <c r="AC72" s="166"/>
      <c r="AD72" s="168"/>
      <c r="AF72" s="417">
        <f t="shared" si="3"/>
        <v>0</v>
      </c>
      <c r="AG72" s="418">
        <f t="shared" si="4"/>
        <v>0</v>
      </c>
      <c r="AH72" s="419">
        <f t="shared" si="5"/>
        <v>0</v>
      </c>
      <c r="AI72" s="420">
        <f t="shared" si="6"/>
        <v>0</v>
      </c>
      <c r="AJ72" s="421">
        <f t="shared" si="7"/>
        <v>0</v>
      </c>
      <c r="AK72" s="422">
        <f t="shared" si="8"/>
        <v>0</v>
      </c>
      <c r="AL72" s="423">
        <f t="shared" si="9"/>
        <v>0</v>
      </c>
      <c r="AM72" s="424">
        <f t="shared" si="10"/>
        <v>0</v>
      </c>
      <c r="AN72" s="425">
        <f t="shared" si="11"/>
        <v>0</v>
      </c>
      <c r="AO72" s="426">
        <f t="shared" si="12"/>
        <v>0</v>
      </c>
      <c r="AP72" s="427">
        <f t="shared" si="13"/>
        <v>0</v>
      </c>
      <c r="AQ72" s="428">
        <f t="shared" si="14"/>
        <v>0</v>
      </c>
      <c r="AR72" s="429">
        <f t="shared" si="15"/>
        <v>0</v>
      </c>
    </row>
    <row r="73" spans="1:44" ht="15.75" customHeight="1">
      <c r="A73" s="71">
        <v>5937</v>
      </c>
      <c r="B73" s="72" t="s">
        <v>50</v>
      </c>
      <c r="C73" s="843" t="s">
        <v>36</v>
      </c>
      <c r="D73" s="810"/>
      <c r="E73" s="810"/>
      <c r="F73" s="811"/>
      <c r="G73" s="78"/>
      <c r="H73" s="74"/>
      <c r="I73" s="73">
        <v>10</v>
      </c>
      <c r="J73" s="75"/>
      <c r="K73" s="460">
        <f t="shared" si="16"/>
        <v>0</v>
      </c>
      <c r="L73" s="76"/>
      <c r="M73" s="77">
        <v>419</v>
      </c>
      <c r="N73" s="738">
        <f>ROUND(M73*'Exchange Rate'!$B$3,2)</f>
        <v>401.86</v>
      </c>
      <c r="O73" s="76"/>
      <c r="P73" s="759">
        <f t="shared" si="1"/>
        <v>0</v>
      </c>
      <c r="Q73" s="53"/>
      <c r="R73" s="160"/>
      <c r="S73" s="161"/>
      <c r="T73" s="162"/>
      <c r="U73" s="263"/>
      <c r="V73" s="163"/>
      <c r="W73" s="258"/>
      <c r="X73" s="164"/>
      <c r="Y73" s="167"/>
      <c r="Z73" s="273"/>
      <c r="AA73" s="328"/>
      <c r="AB73" s="165"/>
      <c r="AC73" s="166"/>
      <c r="AD73" s="168"/>
      <c r="AF73" s="417">
        <f t="shared" si="3"/>
        <v>0</v>
      </c>
      <c r="AG73" s="418">
        <f t="shared" si="4"/>
        <v>0</v>
      </c>
      <c r="AH73" s="419">
        <f t="shared" si="5"/>
        <v>0</v>
      </c>
      <c r="AI73" s="420">
        <f t="shared" si="6"/>
        <v>0</v>
      </c>
      <c r="AJ73" s="421">
        <f t="shared" si="7"/>
        <v>0</v>
      </c>
      <c r="AK73" s="422">
        <f t="shared" si="8"/>
        <v>0</v>
      </c>
      <c r="AL73" s="423">
        <f t="shared" si="9"/>
        <v>0</v>
      </c>
      <c r="AM73" s="424">
        <f t="shared" si="10"/>
        <v>0</v>
      </c>
      <c r="AN73" s="425">
        <f t="shared" si="11"/>
        <v>0</v>
      </c>
      <c r="AO73" s="426">
        <f t="shared" si="12"/>
        <v>0</v>
      </c>
      <c r="AP73" s="427">
        <f t="shared" si="13"/>
        <v>0</v>
      </c>
      <c r="AQ73" s="428">
        <f t="shared" si="14"/>
        <v>0</v>
      </c>
      <c r="AR73" s="429">
        <f t="shared" si="15"/>
        <v>0</v>
      </c>
    </row>
    <row r="74" spans="1:44" ht="15.75" customHeight="1">
      <c r="A74" s="71">
        <v>6001</v>
      </c>
      <c r="B74" s="72" t="s">
        <v>50</v>
      </c>
      <c r="C74" s="843" t="s">
        <v>37</v>
      </c>
      <c r="D74" s="810"/>
      <c r="E74" s="810"/>
      <c r="F74" s="811"/>
      <c r="G74" s="78"/>
      <c r="H74" s="74"/>
      <c r="I74" s="73">
        <v>5</v>
      </c>
      <c r="J74" s="75"/>
      <c r="K74" s="460">
        <f t="shared" si="16"/>
        <v>0</v>
      </c>
      <c r="L74" s="76"/>
      <c r="M74" s="77">
        <v>339</v>
      </c>
      <c r="N74" s="738">
        <f>ROUND(M74*'Exchange Rate'!$B$3,2)</f>
        <v>325.13</v>
      </c>
      <c r="O74" s="76"/>
      <c r="P74" s="759">
        <f t="shared" si="1"/>
        <v>0</v>
      </c>
      <c r="Q74" s="53"/>
      <c r="R74" s="160"/>
      <c r="S74" s="161"/>
      <c r="T74" s="162"/>
      <c r="U74" s="263"/>
      <c r="V74" s="163"/>
      <c r="W74" s="258"/>
      <c r="X74" s="164"/>
      <c r="Y74" s="167"/>
      <c r="Z74" s="273"/>
      <c r="AA74" s="328"/>
      <c r="AB74" s="165"/>
      <c r="AC74" s="166"/>
      <c r="AD74" s="168"/>
      <c r="AF74" s="417">
        <f t="shared" si="3"/>
        <v>0</v>
      </c>
      <c r="AG74" s="418">
        <f t="shared" si="4"/>
        <v>0</v>
      </c>
      <c r="AH74" s="419">
        <f t="shared" si="5"/>
        <v>0</v>
      </c>
      <c r="AI74" s="420">
        <f t="shared" si="6"/>
        <v>0</v>
      </c>
      <c r="AJ74" s="421">
        <f t="shared" si="7"/>
        <v>0</v>
      </c>
      <c r="AK74" s="422">
        <f t="shared" si="8"/>
        <v>0</v>
      </c>
      <c r="AL74" s="423">
        <f t="shared" si="9"/>
        <v>0</v>
      </c>
      <c r="AM74" s="424">
        <f t="shared" si="10"/>
        <v>0</v>
      </c>
      <c r="AN74" s="425">
        <f t="shared" si="11"/>
        <v>0</v>
      </c>
      <c r="AO74" s="426">
        <f t="shared" si="12"/>
        <v>0</v>
      </c>
      <c r="AP74" s="427">
        <f t="shared" si="13"/>
        <v>0</v>
      </c>
      <c r="AQ74" s="428">
        <f t="shared" si="14"/>
        <v>0</v>
      </c>
      <c r="AR74" s="429">
        <f t="shared" si="15"/>
        <v>0</v>
      </c>
    </row>
    <row r="75" spans="1:44" ht="15.75" customHeight="1">
      <c r="A75" s="71">
        <v>6002</v>
      </c>
      <c r="B75" s="72" t="s">
        <v>50</v>
      </c>
      <c r="C75" s="843" t="s">
        <v>38</v>
      </c>
      <c r="D75" s="810"/>
      <c r="E75" s="810"/>
      <c r="F75" s="811"/>
      <c r="G75" s="78"/>
      <c r="H75" s="74"/>
      <c r="I75" s="73">
        <v>5</v>
      </c>
      <c r="J75" s="75"/>
      <c r="K75" s="460">
        <f t="shared" si="16"/>
        <v>0</v>
      </c>
      <c r="L75" s="76"/>
      <c r="M75" s="77">
        <v>350</v>
      </c>
      <c r="N75" s="738">
        <f>ROUND(M75*'Exchange Rate'!$B$3,2)</f>
        <v>335.69</v>
      </c>
      <c r="O75" s="76"/>
      <c r="P75" s="759">
        <f t="shared" si="1"/>
        <v>0</v>
      </c>
      <c r="Q75" s="53"/>
      <c r="R75" s="160"/>
      <c r="S75" s="161"/>
      <c r="T75" s="162"/>
      <c r="U75" s="263"/>
      <c r="V75" s="163"/>
      <c r="W75" s="258"/>
      <c r="X75" s="164"/>
      <c r="Y75" s="167"/>
      <c r="Z75" s="273"/>
      <c r="AA75" s="328"/>
      <c r="AB75" s="165"/>
      <c r="AC75" s="166"/>
      <c r="AD75" s="168"/>
      <c r="AF75" s="417">
        <f t="shared" ref="AF75:AF138" si="17">$I75*R75</f>
        <v>0</v>
      </c>
      <c r="AG75" s="418">
        <f t="shared" ref="AG75:AG138" si="18">$I75*S75</f>
        <v>0</v>
      </c>
      <c r="AH75" s="419">
        <f t="shared" ref="AH75:AH138" si="19">$I75*T75</f>
        <v>0</v>
      </c>
      <c r="AI75" s="420">
        <f t="shared" ref="AI75:AI138" si="20">$I75*U75</f>
        <v>0</v>
      </c>
      <c r="AJ75" s="421">
        <f t="shared" ref="AJ75:AJ138" si="21">$I75*V75</f>
        <v>0</v>
      </c>
      <c r="AK75" s="422">
        <f t="shared" ref="AK75:AK138" si="22">$I75*W75</f>
        <v>0</v>
      </c>
      <c r="AL75" s="423">
        <f t="shared" ref="AL75:AL138" si="23">$I75*X75</f>
        <v>0</v>
      </c>
      <c r="AM75" s="424">
        <f t="shared" ref="AM75:AM138" si="24">$I75*Y75</f>
        <v>0</v>
      </c>
      <c r="AN75" s="425">
        <f t="shared" ref="AN75:AN138" si="25">$I75*Z75</f>
        <v>0</v>
      </c>
      <c r="AO75" s="426">
        <f t="shared" ref="AO75:AO138" si="26">$I75*AA75</f>
        <v>0</v>
      </c>
      <c r="AP75" s="427">
        <f t="shared" ref="AP75:AP138" si="27">$I75*AB75</f>
        <v>0</v>
      </c>
      <c r="AQ75" s="428">
        <f t="shared" ref="AQ75:AQ138" si="28">$I75*AC75</f>
        <v>0</v>
      </c>
      <c r="AR75" s="429">
        <f t="shared" ref="AR75:AR138" si="29">$I75*AD75</f>
        <v>0</v>
      </c>
    </row>
    <row r="76" spans="1:44" ht="15.75" customHeight="1">
      <c r="A76" s="71">
        <v>6229</v>
      </c>
      <c r="B76" s="72" t="s">
        <v>50</v>
      </c>
      <c r="C76" s="843" t="s">
        <v>39</v>
      </c>
      <c r="D76" s="810"/>
      <c r="E76" s="810"/>
      <c r="F76" s="811"/>
      <c r="G76" s="78"/>
      <c r="H76" s="74"/>
      <c r="I76" s="73">
        <v>5</v>
      </c>
      <c r="J76" s="75"/>
      <c r="K76" s="460">
        <f t="shared" si="16"/>
        <v>0</v>
      </c>
      <c r="L76" s="76"/>
      <c r="M76" s="77">
        <v>494</v>
      </c>
      <c r="N76" s="738">
        <f>ROUND(M76*'Exchange Rate'!$B$3,2)</f>
        <v>473.8</v>
      </c>
      <c r="O76" s="76"/>
      <c r="P76" s="759">
        <f t="shared" si="1"/>
        <v>0</v>
      </c>
      <c r="Q76" s="53"/>
      <c r="R76" s="160"/>
      <c r="S76" s="161"/>
      <c r="T76" s="162"/>
      <c r="U76" s="263"/>
      <c r="V76" s="163"/>
      <c r="W76" s="258"/>
      <c r="X76" s="164"/>
      <c r="Y76" s="167"/>
      <c r="Z76" s="273"/>
      <c r="AA76" s="328"/>
      <c r="AB76" s="165"/>
      <c r="AC76" s="166"/>
      <c r="AD76" s="168"/>
      <c r="AF76" s="417">
        <f t="shared" si="17"/>
        <v>0</v>
      </c>
      <c r="AG76" s="418">
        <f t="shared" si="18"/>
        <v>0</v>
      </c>
      <c r="AH76" s="419">
        <f t="shared" si="19"/>
        <v>0</v>
      </c>
      <c r="AI76" s="420">
        <f t="shared" si="20"/>
        <v>0</v>
      </c>
      <c r="AJ76" s="421">
        <f t="shared" si="21"/>
        <v>0</v>
      </c>
      <c r="AK76" s="422">
        <f t="shared" si="22"/>
        <v>0</v>
      </c>
      <c r="AL76" s="423">
        <f t="shared" si="23"/>
        <v>0</v>
      </c>
      <c r="AM76" s="424">
        <f t="shared" si="24"/>
        <v>0</v>
      </c>
      <c r="AN76" s="425">
        <f t="shared" si="25"/>
        <v>0</v>
      </c>
      <c r="AO76" s="426">
        <f t="shared" si="26"/>
        <v>0</v>
      </c>
      <c r="AP76" s="427">
        <f t="shared" si="27"/>
        <v>0</v>
      </c>
      <c r="AQ76" s="428">
        <f t="shared" si="28"/>
        <v>0</v>
      </c>
      <c r="AR76" s="429">
        <f t="shared" si="29"/>
        <v>0</v>
      </c>
    </row>
    <row r="77" spans="1:44" ht="15.75" customHeight="1">
      <c r="A77" s="71">
        <v>6227</v>
      </c>
      <c r="B77" s="72" t="s">
        <v>50</v>
      </c>
      <c r="C77" s="843" t="s">
        <v>40</v>
      </c>
      <c r="D77" s="810"/>
      <c r="E77" s="810"/>
      <c r="F77" s="811"/>
      <c r="G77" s="78"/>
      <c r="H77" s="74"/>
      <c r="I77" s="73">
        <v>5</v>
      </c>
      <c r="J77" s="75"/>
      <c r="K77" s="460">
        <f t="shared" si="16"/>
        <v>0</v>
      </c>
      <c r="L77" s="76"/>
      <c r="M77" s="77">
        <v>429</v>
      </c>
      <c r="N77" s="738">
        <f>ROUND(M77*'Exchange Rate'!$B$3,2)</f>
        <v>411.45</v>
      </c>
      <c r="O77" s="76"/>
      <c r="P77" s="759">
        <f t="shared" si="1"/>
        <v>0</v>
      </c>
      <c r="Q77" s="53"/>
      <c r="R77" s="160"/>
      <c r="S77" s="161"/>
      <c r="T77" s="162"/>
      <c r="U77" s="263"/>
      <c r="V77" s="163"/>
      <c r="W77" s="258"/>
      <c r="X77" s="164"/>
      <c r="Y77" s="167"/>
      <c r="Z77" s="273"/>
      <c r="AA77" s="328"/>
      <c r="AB77" s="165"/>
      <c r="AC77" s="166"/>
      <c r="AD77" s="168"/>
      <c r="AF77" s="417">
        <f t="shared" si="17"/>
        <v>0</v>
      </c>
      <c r="AG77" s="418">
        <f t="shared" si="18"/>
        <v>0</v>
      </c>
      <c r="AH77" s="419">
        <f t="shared" si="19"/>
        <v>0</v>
      </c>
      <c r="AI77" s="420">
        <f t="shared" si="20"/>
        <v>0</v>
      </c>
      <c r="AJ77" s="421">
        <f t="shared" si="21"/>
        <v>0</v>
      </c>
      <c r="AK77" s="422">
        <f t="shared" si="22"/>
        <v>0</v>
      </c>
      <c r="AL77" s="423">
        <f t="shared" si="23"/>
        <v>0</v>
      </c>
      <c r="AM77" s="424">
        <f t="shared" si="24"/>
        <v>0</v>
      </c>
      <c r="AN77" s="425">
        <f t="shared" si="25"/>
        <v>0</v>
      </c>
      <c r="AO77" s="426">
        <f t="shared" si="26"/>
        <v>0</v>
      </c>
      <c r="AP77" s="427">
        <f t="shared" si="27"/>
        <v>0</v>
      </c>
      <c r="AQ77" s="428">
        <f t="shared" si="28"/>
        <v>0</v>
      </c>
      <c r="AR77" s="429">
        <f t="shared" si="29"/>
        <v>0</v>
      </c>
    </row>
    <row r="78" spans="1:44" ht="15.75" customHeight="1">
      <c r="A78" s="71">
        <v>6228</v>
      </c>
      <c r="B78" s="72" t="s">
        <v>50</v>
      </c>
      <c r="C78" s="843" t="s">
        <v>41</v>
      </c>
      <c r="D78" s="810"/>
      <c r="E78" s="810"/>
      <c r="F78" s="811"/>
      <c r="G78" s="78"/>
      <c r="H78" s="74"/>
      <c r="I78" s="73">
        <v>5</v>
      </c>
      <c r="J78" s="75"/>
      <c r="K78" s="460">
        <f t="shared" si="16"/>
        <v>0</v>
      </c>
      <c r="L78" s="76"/>
      <c r="M78" s="77">
        <v>389</v>
      </c>
      <c r="N78" s="738">
        <f>ROUND(M78*'Exchange Rate'!$B$3,2)</f>
        <v>373.09</v>
      </c>
      <c r="O78" s="76"/>
      <c r="P78" s="759">
        <f t="shared" si="1"/>
        <v>0</v>
      </c>
      <c r="Q78" s="53"/>
      <c r="R78" s="160"/>
      <c r="S78" s="161"/>
      <c r="T78" s="162"/>
      <c r="U78" s="263"/>
      <c r="V78" s="163"/>
      <c r="W78" s="258"/>
      <c r="X78" s="164"/>
      <c r="Y78" s="167"/>
      <c r="Z78" s="273"/>
      <c r="AA78" s="328"/>
      <c r="AB78" s="165"/>
      <c r="AC78" s="166"/>
      <c r="AD78" s="168"/>
      <c r="AF78" s="417">
        <f t="shared" si="17"/>
        <v>0</v>
      </c>
      <c r="AG78" s="418">
        <f t="shared" si="18"/>
        <v>0</v>
      </c>
      <c r="AH78" s="419">
        <f t="shared" si="19"/>
        <v>0</v>
      </c>
      <c r="AI78" s="420">
        <f t="shared" si="20"/>
        <v>0</v>
      </c>
      <c r="AJ78" s="421">
        <f t="shared" si="21"/>
        <v>0</v>
      </c>
      <c r="AK78" s="422">
        <f t="shared" si="22"/>
        <v>0</v>
      </c>
      <c r="AL78" s="423">
        <f t="shared" si="23"/>
        <v>0</v>
      </c>
      <c r="AM78" s="424">
        <f t="shared" si="24"/>
        <v>0</v>
      </c>
      <c r="AN78" s="425">
        <f t="shared" si="25"/>
        <v>0</v>
      </c>
      <c r="AO78" s="426">
        <f t="shared" si="26"/>
        <v>0</v>
      </c>
      <c r="AP78" s="427">
        <f t="shared" si="27"/>
        <v>0</v>
      </c>
      <c r="AQ78" s="428">
        <f t="shared" si="28"/>
        <v>0</v>
      </c>
      <c r="AR78" s="429">
        <f t="shared" si="29"/>
        <v>0</v>
      </c>
    </row>
    <row r="79" spans="1:44" ht="15.75" customHeight="1">
      <c r="A79" s="71">
        <v>6223</v>
      </c>
      <c r="B79" s="72" t="s">
        <v>50</v>
      </c>
      <c r="C79" s="843" t="s">
        <v>42</v>
      </c>
      <c r="D79" s="810"/>
      <c r="E79" s="810"/>
      <c r="F79" s="811"/>
      <c r="G79" s="78"/>
      <c r="H79" s="74"/>
      <c r="I79" s="73">
        <v>5</v>
      </c>
      <c r="J79" s="75"/>
      <c r="K79" s="460">
        <f t="shared" si="16"/>
        <v>0</v>
      </c>
      <c r="L79" s="76"/>
      <c r="M79" s="77">
        <v>489</v>
      </c>
      <c r="N79" s="738">
        <f>ROUND(M79*'Exchange Rate'!$B$3,2)</f>
        <v>469</v>
      </c>
      <c r="O79" s="76"/>
      <c r="P79" s="759">
        <f t="shared" si="1"/>
        <v>0</v>
      </c>
      <c r="Q79" s="53"/>
      <c r="R79" s="160"/>
      <c r="S79" s="161"/>
      <c r="T79" s="162"/>
      <c r="U79" s="263"/>
      <c r="V79" s="163"/>
      <c r="W79" s="258"/>
      <c r="X79" s="164"/>
      <c r="Y79" s="167"/>
      <c r="Z79" s="273"/>
      <c r="AA79" s="328"/>
      <c r="AB79" s="165"/>
      <c r="AC79" s="166"/>
      <c r="AD79" s="168"/>
      <c r="AF79" s="417">
        <f t="shared" si="17"/>
        <v>0</v>
      </c>
      <c r="AG79" s="418">
        <f t="shared" si="18"/>
        <v>0</v>
      </c>
      <c r="AH79" s="419">
        <f t="shared" si="19"/>
        <v>0</v>
      </c>
      <c r="AI79" s="420">
        <f t="shared" si="20"/>
        <v>0</v>
      </c>
      <c r="AJ79" s="421">
        <f t="shared" si="21"/>
        <v>0</v>
      </c>
      <c r="AK79" s="422">
        <f t="shared" si="22"/>
        <v>0</v>
      </c>
      <c r="AL79" s="423">
        <f t="shared" si="23"/>
        <v>0</v>
      </c>
      <c r="AM79" s="424">
        <f t="shared" si="24"/>
        <v>0</v>
      </c>
      <c r="AN79" s="425">
        <f t="shared" si="25"/>
        <v>0</v>
      </c>
      <c r="AO79" s="426">
        <f t="shared" si="26"/>
        <v>0</v>
      </c>
      <c r="AP79" s="427">
        <f t="shared" si="27"/>
        <v>0</v>
      </c>
      <c r="AQ79" s="428">
        <f t="shared" si="28"/>
        <v>0</v>
      </c>
      <c r="AR79" s="429">
        <f t="shared" si="29"/>
        <v>0</v>
      </c>
    </row>
    <row r="80" spans="1:44" ht="15.75" customHeight="1">
      <c r="A80" s="71">
        <v>6431</v>
      </c>
      <c r="B80" s="72" t="s">
        <v>50</v>
      </c>
      <c r="C80" s="843" t="s">
        <v>43</v>
      </c>
      <c r="D80" s="810"/>
      <c r="E80" s="810"/>
      <c r="F80" s="811"/>
      <c r="G80" s="78"/>
      <c r="H80" s="74"/>
      <c r="I80" s="73">
        <v>5</v>
      </c>
      <c r="J80" s="75"/>
      <c r="K80" s="460">
        <f t="shared" si="16"/>
        <v>0</v>
      </c>
      <c r="L80" s="76"/>
      <c r="M80" s="77">
        <v>279</v>
      </c>
      <c r="N80" s="738">
        <f>ROUND(M80*'Exchange Rate'!$B$3,2)</f>
        <v>267.58999999999997</v>
      </c>
      <c r="O80" s="76"/>
      <c r="P80" s="759">
        <f t="shared" si="1"/>
        <v>0</v>
      </c>
      <c r="Q80" s="53"/>
      <c r="R80" s="160"/>
      <c r="S80" s="161"/>
      <c r="T80" s="162"/>
      <c r="U80" s="263"/>
      <c r="V80" s="163"/>
      <c r="W80" s="258"/>
      <c r="X80" s="164"/>
      <c r="Y80" s="167"/>
      <c r="Z80" s="273"/>
      <c r="AA80" s="328"/>
      <c r="AB80" s="165"/>
      <c r="AC80" s="166"/>
      <c r="AD80" s="168"/>
      <c r="AF80" s="417">
        <f t="shared" si="17"/>
        <v>0</v>
      </c>
      <c r="AG80" s="418">
        <f t="shared" si="18"/>
        <v>0</v>
      </c>
      <c r="AH80" s="419">
        <f t="shared" si="19"/>
        <v>0</v>
      </c>
      <c r="AI80" s="420">
        <f t="shared" si="20"/>
        <v>0</v>
      </c>
      <c r="AJ80" s="421">
        <f t="shared" si="21"/>
        <v>0</v>
      </c>
      <c r="AK80" s="422">
        <f t="shared" si="22"/>
        <v>0</v>
      </c>
      <c r="AL80" s="423">
        <f t="shared" si="23"/>
        <v>0</v>
      </c>
      <c r="AM80" s="424">
        <f t="shared" si="24"/>
        <v>0</v>
      </c>
      <c r="AN80" s="425">
        <f t="shared" si="25"/>
        <v>0</v>
      </c>
      <c r="AO80" s="426">
        <f t="shared" si="26"/>
        <v>0</v>
      </c>
      <c r="AP80" s="427">
        <f t="shared" si="27"/>
        <v>0</v>
      </c>
      <c r="AQ80" s="428">
        <f t="shared" si="28"/>
        <v>0</v>
      </c>
      <c r="AR80" s="429">
        <f t="shared" si="29"/>
        <v>0</v>
      </c>
    </row>
    <row r="81" spans="1:44" ht="15.75" customHeight="1">
      <c r="A81" s="71">
        <v>6429</v>
      </c>
      <c r="B81" s="72" t="s">
        <v>50</v>
      </c>
      <c r="C81" s="843" t="s">
        <v>44</v>
      </c>
      <c r="D81" s="810"/>
      <c r="E81" s="810"/>
      <c r="F81" s="811"/>
      <c r="G81" s="78"/>
      <c r="H81" s="74"/>
      <c r="I81" s="73">
        <v>3</v>
      </c>
      <c r="J81" s="75"/>
      <c r="K81" s="460">
        <f t="shared" si="16"/>
        <v>0</v>
      </c>
      <c r="L81" s="76"/>
      <c r="M81" s="77">
        <v>349</v>
      </c>
      <c r="N81" s="738">
        <f>ROUND(M81*'Exchange Rate'!$B$3,2)</f>
        <v>334.73</v>
      </c>
      <c r="O81" s="76"/>
      <c r="P81" s="759">
        <f t="shared" si="1"/>
        <v>0</v>
      </c>
      <c r="Q81" s="53"/>
      <c r="R81" s="160"/>
      <c r="S81" s="161"/>
      <c r="T81" s="162"/>
      <c r="U81" s="263"/>
      <c r="V81" s="163"/>
      <c r="W81" s="258"/>
      <c r="X81" s="164"/>
      <c r="Y81" s="167"/>
      <c r="Z81" s="273"/>
      <c r="AA81" s="328"/>
      <c r="AB81" s="165"/>
      <c r="AC81" s="166"/>
      <c r="AD81" s="168"/>
      <c r="AF81" s="417">
        <f t="shared" si="17"/>
        <v>0</v>
      </c>
      <c r="AG81" s="418">
        <f t="shared" si="18"/>
        <v>0</v>
      </c>
      <c r="AH81" s="419">
        <f t="shared" si="19"/>
        <v>0</v>
      </c>
      <c r="AI81" s="420">
        <f t="shared" si="20"/>
        <v>0</v>
      </c>
      <c r="AJ81" s="421">
        <f t="shared" si="21"/>
        <v>0</v>
      </c>
      <c r="AK81" s="422">
        <f t="shared" si="22"/>
        <v>0</v>
      </c>
      <c r="AL81" s="423">
        <f t="shared" si="23"/>
        <v>0</v>
      </c>
      <c r="AM81" s="424">
        <f t="shared" si="24"/>
        <v>0</v>
      </c>
      <c r="AN81" s="425">
        <f t="shared" si="25"/>
        <v>0</v>
      </c>
      <c r="AO81" s="426">
        <f t="shared" si="26"/>
        <v>0</v>
      </c>
      <c r="AP81" s="427">
        <f t="shared" si="27"/>
        <v>0</v>
      </c>
      <c r="AQ81" s="428">
        <f t="shared" si="28"/>
        <v>0</v>
      </c>
      <c r="AR81" s="429">
        <f t="shared" si="29"/>
        <v>0</v>
      </c>
    </row>
    <row r="82" spans="1:44" ht="15.75" customHeight="1">
      <c r="A82" s="207">
        <v>6910</v>
      </c>
      <c r="B82" s="208" t="s">
        <v>81</v>
      </c>
      <c r="C82" s="837" t="s">
        <v>82</v>
      </c>
      <c r="D82" s="838"/>
      <c r="E82" s="838"/>
      <c r="F82" s="839"/>
      <c r="G82" s="209"/>
      <c r="H82" s="210"/>
      <c r="I82" s="211">
        <v>1</v>
      </c>
      <c r="J82" s="212"/>
      <c r="K82" s="461">
        <f t="shared" si="16"/>
        <v>0</v>
      </c>
      <c r="L82" s="213"/>
      <c r="M82" s="214">
        <v>439</v>
      </c>
      <c r="N82" s="739">
        <f>ROUND(M82*'Exchange Rate'!$B$3,2)</f>
        <v>421.04</v>
      </c>
      <c r="O82" s="213"/>
      <c r="P82" s="760">
        <f t="shared" si="1"/>
        <v>0</v>
      </c>
      <c r="Q82" s="53"/>
      <c r="R82" s="160"/>
      <c r="S82" s="161"/>
      <c r="T82" s="162"/>
      <c r="U82" s="263"/>
      <c r="V82" s="163"/>
      <c r="W82" s="258"/>
      <c r="X82" s="164"/>
      <c r="Y82" s="167"/>
      <c r="Z82" s="273"/>
      <c r="AA82" s="328"/>
      <c r="AB82" s="165"/>
      <c r="AC82" s="166"/>
      <c r="AD82" s="168"/>
      <c r="AF82" s="417">
        <f t="shared" si="17"/>
        <v>0</v>
      </c>
      <c r="AG82" s="418">
        <f t="shared" si="18"/>
        <v>0</v>
      </c>
      <c r="AH82" s="419">
        <f t="shared" si="19"/>
        <v>0</v>
      </c>
      <c r="AI82" s="420">
        <f t="shared" si="20"/>
        <v>0</v>
      </c>
      <c r="AJ82" s="421">
        <f t="shared" si="21"/>
        <v>0</v>
      </c>
      <c r="AK82" s="422">
        <f t="shared" si="22"/>
        <v>0</v>
      </c>
      <c r="AL82" s="423">
        <f t="shared" si="23"/>
        <v>0</v>
      </c>
      <c r="AM82" s="424">
        <f t="shared" si="24"/>
        <v>0</v>
      </c>
      <c r="AN82" s="425">
        <f t="shared" si="25"/>
        <v>0</v>
      </c>
      <c r="AO82" s="426">
        <f t="shared" si="26"/>
        <v>0</v>
      </c>
      <c r="AP82" s="427">
        <f t="shared" si="27"/>
        <v>0</v>
      </c>
      <c r="AQ82" s="428">
        <f t="shared" si="28"/>
        <v>0</v>
      </c>
      <c r="AR82" s="429">
        <f t="shared" si="29"/>
        <v>0</v>
      </c>
    </row>
    <row r="83" spans="1:44" ht="15.75" customHeight="1">
      <c r="A83" s="207">
        <v>6890</v>
      </c>
      <c r="B83" s="208" t="s">
        <v>81</v>
      </c>
      <c r="C83" s="837" t="s">
        <v>83</v>
      </c>
      <c r="D83" s="838"/>
      <c r="E83" s="838"/>
      <c r="F83" s="839"/>
      <c r="G83" s="209"/>
      <c r="H83" s="210"/>
      <c r="I83" s="211">
        <v>1</v>
      </c>
      <c r="J83" s="212"/>
      <c r="K83" s="461">
        <f t="shared" si="16"/>
        <v>0</v>
      </c>
      <c r="L83" s="213"/>
      <c r="M83" s="214">
        <v>425</v>
      </c>
      <c r="N83" s="739">
        <f>ROUND(M83*'Exchange Rate'!$B$3,2)</f>
        <v>407.62</v>
      </c>
      <c r="O83" s="213"/>
      <c r="P83" s="760">
        <f t="shared" si="1"/>
        <v>0</v>
      </c>
      <c r="Q83" s="53"/>
      <c r="R83" s="160"/>
      <c r="S83" s="161"/>
      <c r="T83" s="162"/>
      <c r="U83" s="263"/>
      <c r="V83" s="163"/>
      <c r="W83" s="258"/>
      <c r="X83" s="164"/>
      <c r="Y83" s="167"/>
      <c r="Z83" s="273"/>
      <c r="AA83" s="328"/>
      <c r="AB83" s="165"/>
      <c r="AC83" s="166"/>
      <c r="AD83" s="168"/>
      <c r="AF83" s="417">
        <f t="shared" si="17"/>
        <v>0</v>
      </c>
      <c r="AG83" s="418">
        <f t="shared" si="18"/>
        <v>0</v>
      </c>
      <c r="AH83" s="419">
        <f t="shared" si="19"/>
        <v>0</v>
      </c>
      <c r="AI83" s="420">
        <f t="shared" si="20"/>
        <v>0</v>
      </c>
      <c r="AJ83" s="421">
        <f t="shared" si="21"/>
        <v>0</v>
      </c>
      <c r="AK83" s="422">
        <f t="shared" si="22"/>
        <v>0</v>
      </c>
      <c r="AL83" s="423">
        <f t="shared" si="23"/>
        <v>0</v>
      </c>
      <c r="AM83" s="424">
        <f t="shared" si="24"/>
        <v>0</v>
      </c>
      <c r="AN83" s="425">
        <f t="shared" si="25"/>
        <v>0</v>
      </c>
      <c r="AO83" s="426">
        <f t="shared" si="26"/>
        <v>0</v>
      </c>
      <c r="AP83" s="427">
        <f t="shared" si="27"/>
        <v>0</v>
      </c>
      <c r="AQ83" s="428">
        <f t="shared" si="28"/>
        <v>0</v>
      </c>
      <c r="AR83" s="429">
        <f t="shared" si="29"/>
        <v>0</v>
      </c>
    </row>
    <row r="84" spans="1:44" ht="15.75" customHeight="1">
      <c r="A84" s="207">
        <v>6891</v>
      </c>
      <c r="B84" s="208" t="s">
        <v>81</v>
      </c>
      <c r="C84" s="837" t="s">
        <v>84</v>
      </c>
      <c r="D84" s="838"/>
      <c r="E84" s="838"/>
      <c r="F84" s="839"/>
      <c r="G84" s="209"/>
      <c r="H84" s="210"/>
      <c r="I84" s="211">
        <v>1</v>
      </c>
      <c r="J84" s="212"/>
      <c r="K84" s="461">
        <f t="shared" ref="K84:K157" si="30">SUM(R84:AD84)</f>
        <v>0</v>
      </c>
      <c r="L84" s="213"/>
      <c r="M84" s="214">
        <v>389</v>
      </c>
      <c r="N84" s="739">
        <f>ROUND(M84*'Exchange Rate'!$B$3,2)</f>
        <v>373.09</v>
      </c>
      <c r="O84" s="213"/>
      <c r="P84" s="760">
        <f t="shared" si="1"/>
        <v>0</v>
      </c>
      <c r="Q84" s="53"/>
      <c r="R84" s="160"/>
      <c r="S84" s="161"/>
      <c r="T84" s="162"/>
      <c r="U84" s="263"/>
      <c r="V84" s="163"/>
      <c r="W84" s="258"/>
      <c r="X84" s="164"/>
      <c r="Y84" s="167"/>
      <c r="Z84" s="273"/>
      <c r="AA84" s="328"/>
      <c r="AB84" s="165"/>
      <c r="AC84" s="166"/>
      <c r="AD84" s="168"/>
      <c r="AF84" s="417">
        <f t="shared" si="17"/>
        <v>0</v>
      </c>
      <c r="AG84" s="418">
        <f t="shared" si="18"/>
        <v>0</v>
      </c>
      <c r="AH84" s="419">
        <f t="shared" si="19"/>
        <v>0</v>
      </c>
      <c r="AI84" s="420">
        <f t="shared" si="20"/>
        <v>0</v>
      </c>
      <c r="AJ84" s="421">
        <f t="shared" si="21"/>
        <v>0</v>
      </c>
      <c r="AK84" s="422">
        <f t="shared" si="22"/>
        <v>0</v>
      </c>
      <c r="AL84" s="423">
        <f t="shared" si="23"/>
        <v>0</v>
      </c>
      <c r="AM84" s="424">
        <f t="shared" si="24"/>
        <v>0</v>
      </c>
      <c r="AN84" s="425">
        <f t="shared" si="25"/>
        <v>0</v>
      </c>
      <c r="AO84" s="426">
        <f t="shared" si="26"/>
        <v>0</v>
      </c>
      <c r="AP84" s="427">
        <f t="shared" si="27"/>
        <v>0</v>
      </c>
      <c r="AQ84" s="428">
        <f t="shared" si="28"/>
        <v>0</v>
      </c>
      <c r="AR84" s="429">
        <f t="shared" si="29"/>
        <v>0</v>
      </c>
    </row>
    <row r="85" spans="1:44" ht="15.75" customHeight="1">
      <c r="A85" s="207">
        <v>6892</v>
      </c>
      <c r="B85" s="208" t="s">
        <v>81</v>
      </c>
      <c r="C85" s="837" t="s">
        <v>85</v>
      </c>
      <c r="D85" s="838"/>
      <c r="E85" s="838"/>
      <c r="F85" s="839"/>
      <c r="G85" s="209"/>
      <c r="H85" s="210"/>
      <c r="I85" s="211">
        <v>1</v>
      </c>
      <c r="J85" s="212"/>
      <c r="K85" s="461">
        <f t="shared" si="30"/>
        <v>0</v>
      </c>
      <c r="L85" s="213"/>
      <c r="M85" s="214">
        <v>329</v>
      </c>
      <c r="N85" s="739">
        <f>ROUND(M85*'Exchange Rate'!$B$3,2)</f>
        <v>315.54000000000002</v>
      </c>
      <c r="O85" s="213"/>
      <c r="P85" s="760">
        <f t="shared" si="1"/>
        <v>0</v>
      </c>
      <c r="Q85" s="53"/>
      <c r="R85" s="160"/>
      <c r="S85" s="161"/>
      <c r="T85" s="162"/>
      <c r="U85" s="263"/>
      <c r="V85" s="163"/>
      <c r="W85" s="258"/>
      <c r="X85" s="164"/>
      <c r="Y85" s="167"/>
      <c r="Z85" s="273"/>
      <c r="AA85" s="328"/>
      <c r="AB85" s="165"/>
      <c r="AC85" s="166"/>
      <c r="AD85" s="168"/>
      <c r="AF85" s="417">
        <f t="shared" si="17"/>
        <v>0</v>
      </c>
      <c r="AG85" s="418">
        <f t="shared" si="18"/>
        <v>0</v>
      </c>
      <c r="AH85" s="419">
        <f t="shared" si="19"/>
        <v>0</v>
      </c>
      <c r="AI85" s="420">
        <f t="shared" si="20"/>
        <v>0</v>
      </c>
      <c r="AJ85" s="421">
        <f t="shared" si="21"/>
        <v>0</v>
      </c>
      <c r="AK85" s="422">
        <f t="shared" si="22"/>
        <v>0</v>
      </c>
      <c r="AL85" s="423">
        <f t="shared" si="23"/>
        <v>0</v>
      </c>
      <c r="AM85" s="424">
        <f t="shared" si="24"/>
        <v>0</v>
      </c>
      <c r="AN85" s="425">
        <f t="shared" si="25"/>
        <v>0</v>
      </c>
      <c r="AO85" s="426">
        <f t="shared" si="26"/>
        <v>0</v>
      </c>
      <c r="AP85" s="427">
        <f t="shared" si="27"/>
        <v>0</v>
      </c>
      <c r="AQ85" s="428">
        <f t="shared" si="28"/>
        <v>0</v>
      </c>
      <c r="AR85" s="429">
        <f t="shared" si="29"/>
        <v>0</v>
      </c>
    </row>
    <row r="86" spans="1:44" ht="15.75" customHeight="1">
      <c r="A86" s="351">
        <v>6003</v>
      </c>
      <c r="B86" s="352" t="s">
        <v>51</v>
      </c>
      <c r="C86" s="844" t="s">
        <v>52</v>
      </c>
      <c r="D86" s="845"/>
      <c r="E86" s="845"/>
      <c r="F86" s="846"/>
      <c r="G86" s="353"/>
      <c r="H86" s="354"/>
      <c r="I86" s="353">
        <v>7</v>
      </c>
      <c r="J86" s="355"/>
      <c r="K86" s="462">
        <f t="shared" si="30"/>
        <v>0</v>
      </c>
      <c r="L86" s="356"/>
      <c r="M86" s="357">
        <v>109</v>
      </c>
      <c r="N86" s="740">
        <f>ROUND(M86*'Exchange Rate'!$B$3,2)</f>
        <v>104.54</v>
      </c>
      <c r="O86" s="356"/>
      <c r="P86" s="761">
        <f t="shared" si="1"/>
        <v>0</v>
      </c>
      <c r="Q86" s="53"/>
      <c r="R86" s="160"/>
      <c r="S86" s="161"/>
      <c r="T86" s="162"/>
      <c r="U86" s="263"/>
      <c r="V86" s="163"/>
      <c r="W86" s="258"/>
      <c r="X86" s="164"/>
      <c r="Y86" s="167"/>
      <c r="Z86" s="273"/>
      <c r="AA86" s="328"/>
      <c r="AB86" s="165"/>
      <c r="AC86" s="166"/>
      <c r="AD86" s="168"/>
      <c r="AF86" s="417">
        <f t="shared" si="17"/>
        <v>0</v>
      </c>
      <c r="AG86" s="418">
        <f t="shared" si="18"/>
        <v>0</v>
      </c>
      <c r="AH86" s="419">
        <f t="shared" si="19"/>
        <v>0</v>
      </c>
      <c r="AI86" s="420">
        <f t="shared" si="20"/>
        <v>0</v>
      </c>
      <c r="AJ86" s="421">
        <f t="shared" si="21"/>
        <v>0</v>
      </c>
      <c r="AK86" s="422">
        <f t="shared" si="22"/>
        <v>0</v>
      </c>
      <c r="AL86" s="423">
        <f t="shared" si="23"/>
        <v>0</v>
      </c>
      <c r="AM86" s="424">
        <f t="shared" si="24"/>
        <v>0</v>
      </c>
      <c r="AN86" s="425">
        <f t="shared" si="25"/>
        <v>0</v>
      </c>
      <c r="AO86" s="426">
        <f t="shared" si="26"/>
        <v>0</v>
      </c>
      <c r="AP86" s="427">
        <f t="shared" si="27"/>
        <v>0</v>
      </c>
      <c r="AQ86" s="428">
        <f t="shared" si="28"/>
        <v>0</v>
      </c>
      <c r="AR86" s="429">
        <f t="shared" si="29"/>
        <v>0</v>
      </c>
    </row>
    <row r="87" spans="1:44" ht="15.75" customHeight="1">
      <c r="A87" s="79">
        <v>6219</v>
      </c>
      <c r="B87" s="80" t="s">
        <v>53</v>
      </c>
      <c r="C87" s="833" t="s">
        <v>54</v>
      </c>
      <c r="D87" s="810"/>
      <c r="E87" s="810"/>
      <c r="F87" s="811"/>
      <c r="G87" s="81">
        <v>1</v>
      </c>
      <c r="H87" s="82"/>
      <c r="I87" s="81">
        <v>10</v>
      </c>
      <c r="J87" s="83"/>
      <c r="K87" s="463">
        <f t="shared" si="30"/>
        <v>0</v>
      </c>
      <c r="L87" s="84"/>
      <c r="M87" s="85">
        <v>85</v>
      </c>
      <c r="N87" s="741">
        <f>ROUND(M87*'Exchange Rate'!$B$3,2)</f>
        <v>81.52</v>
      </c>
      <c r="O87" s="84"/>
      <c r="P87" s="762">
        <f t="shared" si="1"/>
        <v>0</v>
      </c>
      <c r="Q87" s="53"/>
      <c r="R87" s="160"/>
      <c r="S87" s="161"/>
      <c r="T87" s="162"/>
      <c r="U87" s="263"/>
      <c r="V87" s="163"/>
      <c r="W87" s="258"/>
      <c r="X87" s="164"/>
      <c r="Y87" s="167"/>
      <c r="Z87" s="273"/>
      <c r="AA87" s="328"/>
      <c r="AB87" s="165"/>
      <c r="AC87" s="166"/>
      <c r="AD87" s="168"/>
      <c r="AF87" s="417">
        <f t="shared" si="17"/>
        <v>0</v>
      </c>
      <c r="AG87" s="418">
        <f t="shared" si="18"/>
        <v>0</v>
      </c>
      <c r="AH87" s="419">
        <f t="shared" si="19"/>
        <v>0</v>
      </c>
      <c r="AI87" s="420">
        <f t="shared" si="20"/>
        <v>0</v>
      </c>
      <c r="AJ87" s="421">
        <f t="shared" si="21"/>
        <v>0</v>
      </c>
      <c r="AK87" s="422">
        <f t="shared" si="22"/>
        <v>0</v>
      </c>
      <c r="AL87" s="423">
        <f t="shared" si="23"/>
        <v>0</v>
      </c>
      <c r="AM87" s="424">
        <f t="shared" si="24"/>
        <v>0</v>
      </c>
      <c r="AN87" s="425">
        <f t="shared" si="25"/>
        <v>0</v>
      </c>
      <c r="AO87" s="426">
        <f t="shared" si="26"/>
        <v>0</v>
      </c>
      <c r="AP87" s="427">
        <f t="shared" si="27"/>
        <v>0</v>
      </c>
      <c r="AQ87" s="428">
        <f t="shared" si="28"/>
        <v>0</v>
      </c>
      <c r="AR87" s="429">
        <f t="shared" si="29"/>
        <v>0</v>
      </c>
    </row>
    <row r="88" spans="1:44" ht="15.75" customHeight="1">
      <c r="A88" s="79">
        <v>6218</v>
      </c>
      <c r="B88" s="80" t="s">
        <v>53</v>
      </c>
      <c r="C88" s="833" t="s">
        <v>55</v>
      </c>
      <c r="D88" s="810"/>
      <c r="E88" s="810"/>
      <c r="F88" s="811"/>
      <c r="G88" s="81">
        <v>1</v>
      </c>
      <c r="H88" s="82"/>
      <c r="I88" s="81">
        <v>8</v>
      </c>
      <c r="J88" s="83"/>
      <c r="K88" s="463">
        <f t="shared" si="30"/>
        <v>0</v>
      </c>
      <c r="L88" s="84"/>
      <c r="M88" s="85">
        <v>109</v>
      </c>
      <c r="N88" s="741">
        <f>ROUND(M88*'Exchange Rate'!$B$3,2)</f>
        <v>104.54</v>
      </c>
      <c r="O88" s="84"/>
      <c r="P88" s="762">
        <f t="shared" si="1"/>
        <v>0</v>
      </c>
      <c r="Q88" s="53"/>
      <c r="R88" s="160"/>
      <c r="S88" s="161"/>
      <c r="T88" s="162"/>
      <c r="U88" s="263"/>
      <c r="V88" s="163"/>
      <c r="W88" s="258"/>
      <c r="X88" s="164"/>
      <c r="Y88" s="167"/>
      <c r="Z88" s="273"/>
      <c r="AA88" s="328"/>
      <c r="AB88" s="165"/>
      <c r="AC88" s="166"/>
      <c r="AD88" s="168"/>
      <c r="AF88" s="417">
        <f t="shared" si="17"/>
        <v>0</v>
      </c>
      <c r="AG88" s="418">
        <f t="shared" si="18"/>
        <v>0</v>
      </c>
      <c r="AH88" s="419">
        <f t="shared" si="19"/>
        <v>0</v>
      </c>
      <c r="AI88" s="420">
        <f t="shared" si="20"/>
        <v>0</v>
      </c>
      <c r="AJ88" s="421">
        <f t="shared" si="21"/>
        <v>0</v>
      </c>
      <c r="AK88" s="422">
        <f t="shared" si="22"/>
        <v>0</v>
      </c>
      <c r="AL88" s="423">
        <f t="shared" si="23"/>
        <v>0</v>
      </c>
      <c r="AM88" s="424">
        <f t="shared" si="24"/>
        <v>0</v>
      </c>
      <c r="AN88" s="425">
        <f t="shared" si="25"/>
        <v>0</v>
      </c>
      <c r="AO88" s="426">
        <f t="shared" si="26"/>
        <v>0</v>
      </c>
      <c r="AP88" s="427">
        <f t="shared" si="27"/>
        <v>0</v>
      </c>
      <c r="AQ88" s="428">
        <f t="shared" si="28"/>
        <v>0</v>
      </c>
      <c r="AR88" s="429">
        <f t="shared" si="29"/>
        <v>0</v>
      </c>
    </row>
    <row r="89" spans="1:44" ht="15.75" customHeight="1">
      <c r="A89" s="79">
        <v>5934</v>
      </c>
      <c r="B89" s="80" t="s">
        <v>53</v>
      </c>
      <c r="C89" s="833" t="s">
        <v>56</v>
      </c>
      <c r="D89" s="810"/>
      <c r="E89" s="810"/>
      <c r="F89" s="811"/>
      <c r="G89" s="86"/>
      <c r="H89" s="82"/>
      <c r="I89" s="81">
        <v>1</v>
      </c>
      <c r="J89" s="83"/>
      <c r="K89" s="463">
        <f t="shared" si="30"/>
        <v>0</v>
      </c>
      <c r="L89" s="84"/>
      <c r="M89" s="85">
        <v>195</v>
      </c>
      <c r="N89" s="741">
        <f>ROUND(M89*'Exchange Rate'!$B$3,2)</f>
        <v>187.02</v>
      </c>
      <c r="O89" s="84"/>
      <c r="P89" s="762">
        <f t="shared" si="1"/>
        <v>0</v>
      </c>
      <c r="Q89" s="53"/>
      <c r="R89" s="160"/>
      <c r="S89" s="161"/>
      <c r="T89" s="162"/>
      <c r="U89" s="263"/>
      <c r="V89" s="163"/>
      <c r="W89" s="258"/>
      <c r="X89" s="164"/>
      <c r="Y89" s="167"/>
      <c r="Z89" s="273"/>
      <c r="AA89" s="328"/>
      <c r="AB89" s="165"/>
      <c r="AC89" s="166"/>
      <c r="AD89" s="168"/>
      <c r="AF89" s="417">
        <f t="shared" si="17"/>
        <v>0</v>
      </c>
      <c r="AG89" s="418">
        <f t="shared" si="18"/>
        <v>0</v>
      </c>
      <c r="AH89" s="419">
        <f t="shared" si="19"/>
        <v>0</v>
      </c>
      <c r="AI89" s="420">
        <f t="shared" si="20"/>
        <v>0</v>
      </c>
      <c r="AJ89" s="421">
        <f t="shared" si="21"/>
        <v>0</v>
      </c>
      <c r="AK89" s="422">
        <f t="shared" si="22"/>
        <v>0</v>
      </c>
      <c r="AL89" s="423">
        <f t="shared" si="23"/>
        <v>0</v>
      </c>
      <c r="AM89" s="424">
        <f t="shared" si="24"/>
        <v>0</v>
      </c>
      <c r="AN89" s="425">
        <f t="shared" si="25"/>
        <v>0</v>
      </c>
      <c r="AO89" s="426">
        <f t="shared" si="26"/>
        <v>0</v>
      </c>
      <c r="AP89" s="427">
        <f t="shared" si="27"/>
        <v>0</v>
      </c>
      <c r="AQ89" s="428">
        <f t="shared" si="28"/>
        <v>0</v>
      </c>
      <c r="AR89" s="429">
        <f t="shared" si="29"/>
        <v>0</v>
      </c>
    </row>
    <row r="90" spans="1:44" ht="15.75" customHeight="1">
      <c r="A90" s="79">
        <v>5933</v>
      </c>
      <c r="B90" s="80" t="s">
        <v>53</v>
      </c>
      <c r="C90" s="833" t="s">
        <v>142</v>
      </c>
      <c r="D90" s="810"/>
      <c r="E90" s="810"/>
      <c r="F90" s="811"/>
      <c r="G90" s="86"/>
      <c r="H90" s="82"/>
      <c r="I90" s="81">
        <v>10</v>
      </c>
      <c r="J90" s="83"/>
      <c r="K90" s="463">
        <f t="shared" si="30"/>
        <v>0</v>
      </c>
      <c r="L90" s="84"/>
      <c r="M90" s="85">
        <v>119</v>
      </c>
      <c r="N90" s="741">
        <f>ROUND(M90*'Exchange Rate'!$B$3,2)</f>
        <v>114.13</v>
      </c>
      <c r="O90" s="84"/>
      <c r="P90" s="762">
        <f t="shared" si="1"/>
        <v>0</v>
      </c>
      <c r="Q90" s="53"/>
      <c r="R90" s="160"/>
      <c r="S90" s="161"/>
      <c r="T90" s="162"/>
      <c r="U90" s="263"/>
      <c r="V90" s="163"/>
      <c r="W90" s="258"/>
      <c r="X90" s="164"/>
      <c r="Y90" s="167"/>
      <c r="Z90" s="273"/>
      <c r="AA90" s="328"/>
      <c r="AB90" s="165"/>
      <c r="AC90" s="166"/>
      <c r="AD90" s="168"/>
      <c r="AF90" s="417">
        <f t="shared" si="17"/>
        <v>0</v>
      </c>
      <c r="AG90" s="418">
        <f t="shared" si="18"/>
        <v>0</v>
      </c>
      <c r="AH90" s="419">
        <f t="shared" si="19"/>
        <v>0</v>
      </c>
      <c r="AI90" s="420">
        <f t="shared" si="20"/>
        <v>0</v>
      </c>
      <c r="AJ90" s="421">
        <f t="shared" si="21"/>
        <v>0</v>
      </c>
      <c r="AK90" s="422">
        <f t="shared" si="22"/>
        <v>0</v>
      </c>
      <c r="AL90" s="423">
        <f t="shared" si="23"/>
        <v>0</v>
      </c>
      <c r="AM90" s="424">
        <f t="shared" si="24"/>
        <v>0</v>
      </c>
      <c r="AN90" s="425">
        <f t="shared" si="25"/>
        <v>0</v>
      </c>
      <c r="AO90" s="426">
        <f t="shared" si="26"/>
        <v>0</v>
      </c>
      <c r="AP90" s="427">
        <f t="shared" si="27"/>
        <v>0</v>
      </c>
      <c r="AQ90" s="428">
        <f t="shared" si="28"/>
        <v>0</v>
      </c>
      <c r="AR90" s="429">
        <f t="shared" si="29"/>
        <v>0</v>
      </c>
    </row>
    <row r="91" spans="1:44" ht="15.75" customHeight="1">
      <c r="A91" s="79">
        <v>5857</v>
      </c>
      <c r="B91" s="80" t="s">
        <v>53</v>
      </c>
      <c r="C91" s="833" t="s">
        <v>143</v>
      </c>
      <c r="D91" s="810"/>
      <c r="E91" s="810"/>
      <c r="F91" s="811"/>
      <c r="G91" s="86"/>
      <c r="H91" s="82"/>
      <c r="I91" s="81">
        <v>5</v>
      </c>
      <c r="J91" s="83"/>
      <c r="K91" s="463">
        <f t="shared" si="30"/>
        <v>0</v>
      </c>
      <c r="L91" s="84"/>
      <c r="M91" s="85">
        <v>169</v>
      </c>
      <c r="N91" s="741">
        <f>ROUND(M91*'Exchange Rate'!$B$3,2)</f>
        <v>162.09</v>
      </c>
      <c r="O91" s="84"/>
      <c r="P91" s="762">
        <f t="shared" si="1"/>
        <v>0</v>
      </c>
      <c r="Q91" s="53"/>
      <c r="R91" s="160"/>
      <c r="S91" s="161"/>
      <c r="T91" s="162"/>
      <c r="U91" s="263"/>
      <c r="V91" s="163"/>
      <c r="W91" s="258"/>
      <c r="X91" s="164"/>
      <c r="Y91" s="167"/>
      <c r="Z91" s="273"/>
      <c r="AA91" s="328"/>
      <c r="AB91" s="165"/>
      <c r="AC91" s="166"/>
      <c r="AD91" s="168"/>
      <c r="AF91" s="417">
        <f t="shared" si="17"/>
        <v>0</v>
      </c>
      <c r="AG91" s="418">
        <f t="shared" si="18"/>
        <v>0</v>
      </c>
      <c r="AH91" s="419">
        <f t="shared" si="19"/>
        <v>0</v>
      </c>
      <c r="AI91" s="420">
        <f t="shared" si="20"/>
        <v>0</v>
      </c>
      <c r="AJ91" s="421">
        <f t="shared" si="21"/>
        <v>0</v>
      </c>
      <c r="AK91" s="422">
        <f t="shared" si="22"/>
        <v>0</v>
      </c>
      <c r="AL91" s="423">
        <f t="shared" si="23"/>
        <v>0</v>
      </c>
      <c r="AM91" s="424">
        <f t="shared" si="24"/>
        <v>0</v>
      </c>
      <c r="AN91" s="425">
        <f t="shared" si="25"/>
        <v>0</v>
      </c>
      <c r="AO91" s="426">
        <f t="shared" si="26"/>
        <v>0</v>
      </c>
      <c r="AP91" s="427">
        <f t="shared" si="27"/>
        <v>0</v>
      </c>
      <c r="AQ91" s="428">
        <f t="shared" si="28"/>
        <v>0</v>
      </c>
      <c r="AR91" s="429">
        <f t="shared" si="29"/>
        <v>0</v>
      </c>
    </row>
    <row r="92" spans="1:44" ht="15.75" customHeight="1">
      <c r="A92" s="79">
        <v>5930</v>
      </c>
      <c r="B92" s="80" t="s">
        <v>53</v>
      </c>
      <c r="C92" s="833" t="s">
        <v>144</v>
      </c>
      <c r="D92" s="810"/>
      <c r="E92" s="810"/>
      <c r="F92" s="811"/>
      <c r="G92" s="86"/>
      <c r="H92" s="82"/>
      <c r="I92" s="81">
        <v>5</v>
      </c>
      <c r="J92" s="83"/>
      <c r="K92" s="463">
        <f t="shared" si="30"/>
        <v>0</v>
      </c>
      <c r="L92" s="84"/>
      <c r="M92" s="85">
        <v>299</v>
      </c>
      <c r="N92" s="741">
        <f>ROUND(M92*'Exchange Rate'!$B$3,2)</f>
        <v>286.77</v>
      </c>
      <c r="O92" s="84"/>
      <c r="P92" s="762">
        <f t="shared" si="1"/>
        <v>0</v>
      </c>
      <c r="Q92" s="53"/>
      <c r="R92" s="160"/>
      <c r="S92" s="161"/>
      <c r="T92" s="162"/>
      <c r="U92" s="263"/>
      <c r="V92" s="163"/>
      <c r="W92" s="258"/>
      <c r="X92" s="164"/>
      <c r="Y92" s="167"/>
      <c r="Z92" s="273"/>
      <c r="AA92" s="328"/>
      <c r="AB92" s="165"/>
      <c r="AC92" s="166"/>
      <c r="AD92" s="168"/>
      <c r="AF92" s="417">
        <f t="shared" si="17"/>
        <v>0</v>
      </c>
      <c r="AG92" s="418">
        <f t="shared" si="18"/>
        <v>0</v>
      </c>
      <c r="AH92" s="419">
        <f t="shared" si="19"/>
        <v>0</v>
      </c>
      <c r="AI92" s="420">
        <f t="shared" si="20"/>
        <v>0</v>
      </c>
      <c r="AJ92" s="421">
        <f t="shared" si="21"/>
        <v>0</v>
      </c>
      <c r="AK92" s="422">
        <f t="shared" si="22"/>
        <v>0</v>
      </c>
      <c r="AL92" s="423">
        <f t="shared" si="23"/>
        <v>0</v>
      </c>
      <c r="AM92" s="424">
        <f t="shared" si="24"/>
        <v>0</v>
      </c>
      <c r="AN92" s="425">
        <f t="shared" si="25"/>
        <v>0</v>
      </c>
      <c r="AO92" s="426">
        <f t="shared" si="26"/>
        <v>0</v>
      </c>
      <c r="AP92" s="427">
        <f t="shared" si="27"/>
        <v>0</v>
      </c>
      <c r="AQ92" s="428">
        <f t="shared" si="28"/>
        <v>0</v>
      </c>
      <c r="AR92" s="429">
        <f t="shared" si="29"/>
        <v>0</v>
      </c>
    </row>
    <row r="93" spans="1:44" ht="15.75" customHeight="1">
      <c r="A93" s="79">
        <v>5929</v>
      </c>
      <c r="B93" s="80" t="s">
        <v>53</v>
      </c>
      <c r="C93" s="833" t="s">
        <v>145</v>
      </c>
      <c r="D93" s="810"/>
      <c r="E93" s="810"/>
      <c r="F93" s="811"/>
      <c r="G93" s="86"/>
      <c r="H93" s="82"/>
      <c r="I93" s="81">
        <v>15</v>
      </c>
      <c r="J93" s="83"/>
      <c r="K93" s="463">
        <f t="shared" si="30"/>
        <v>0</v>
      </c>
      <c r="L93" s="84"/>
      <c r="M93" s="85">
        <v>229</v>
      </c>
      <c r="N93" s="741">
        <f>ROUND(M93*'Exchange Rate'!$B$3,2)</f>
        <v>219.63</v>
      </c>
      <c r="O93" s="84"/>
      <c r="P93" s="762">
        <f t="shared" si="1"/>
        <v>0</v>
      </c>
      <c r="Q93" s="53"/>
      <c r="R93" s="160"/>
      <c r="S93" s="161"/>
      <c r="T93" s="162"/>
      <c r="U93" s="263"/>
      <c r="V93" s="163"/>
      <c r="W93" s="258"/>
      <c r="X93" s="164"/>
      <c r="Y93" s="167"/>
      <c r="Z93" s="273"/>
      <c r="AA93" s="328"/>
      <c r="AB93" s="165"/>
      <c r="AC93" s="166"/>
      <c r="AD93" s="168"/>
      <c r="AF93" s="417">
        <f t="shared" si="17"/>
        <v>0</v>
      </c>
      <c r="AG93" s="418">
        <f t="shared" si="18"/>
        <v>0</v>
      </c>
      <c r="AH93" s="419">
        <f t="shared" si="19"/>
        <v>0</v>
      </c>
      <c r="AI93" s="420">
        <f t="shared" si="20"/>
        <v>0</v>
      </c>
      <c r="AJ93" s="421">
        <f t="shared" si="21"/>
        <v>0</v>
      </c>
      <c r="AK93" s="422">
        <f t="shared" si="22"/>
        <v>0</v>
      </c>
      <c r="AL93" s="423">
        <f t="shared" si="23"/>
        <v>0</v>
      </c>
      <c r="AM93" s="424">
        <f t="shared" si="24"/>
        <v>0</v>
      </c>
      <c r="AN93" s="425">
        <f t="shared" si="25"/>
        <v>0</v>
      </c>
      <c r="AO93" s="426">
        <f t="shared" si="26"/>
        <v>0</v>
      </c>
      <c r="AP93" s="427">
        <f t="shared" si="27"/>
        <v>0</v>
      </c>
      <c r="AQ93" s="428">
        <f t="shared" si="28"/>
        <v>0</v>
      </c>
      <c r="AR93" s="429">
        <f t="shared" si="29"/>
        <v>0</v>
      </c>
    </row>
    <row r="94" spans="1:44" ht="15.75" customHeight="1">
      <c r="A94" s="79">
        <v>5926</v>
      </c>
      <c r="B94" s="80" t="s">
        <v>53</v>
      </c>
      <c r="C94" s="833" t="s">
        <v>57</v>
      </c>
      <c r="D94" s="810"/>
      <c r="E94" s="810"/>
      <c r="F94" s="811"/>
      <c r="G94" s="81">
        <v>1</v>
      </c>
      <c r="H94" s="82"/>
      <c r="I94" s="81">
        <v>5</v>
      </c>
      <c r="J94" s="83"/>
      <c r="K94" s="463">
        <f t="shared" si="30"/>
        <v>0</v>
      </c>
      <c r="L94" s="84"/>
      <c r="M94" s="85">
        <v>119</v>
      </c>
      <c r="N94" s="741">
        <f>ROUND(M94*'Exchange Rate'!$B$3,2)</f>
        <v>114.13</v>
      </c>
      <c r="O94" s="84"/>
      <c r="P94" s="762">
        <f t="shared" si="1"/>
        <v>0</v>
      </c>
      <c r="Q94" s="53"/>
      <c r="R94" s="160"/>
      <c r="S94" s="161"/>
      <c r="T94" s="162"/>
      <c r="U94" s="263"/>
      <c r="V94" s="163"/>
      <c r="W94" s="258"/>
      <c r="X94" s="164"/>
      <c r="Y94" s="167"/>
      <c r="Z94" s="273"/>
      <c r="AA94" s="328"/>
      <c r="AB94" s="165"/>
      <c r="AC94" s="166"/>
      <c r="AD94" s="168"/>
      <c r="AF94" s="417">
        <f t="shared" si="17"/>
        <v>0</v>
      </c>
      <c r="AG94" s="418">
        <f t="shared" si="18"/>
        <v>0</v>
      </c>
      <c r="AH94" s="419">
        <f t="shared" si="19"/>
        <v>0</v>
      </c>
      <c r="AI94" s="420">
        <f t="shared" si="20"/>
        <v>0</v>
      </c>
      <c r="AJ94" s="421">
        <f t="shared" si="21"/>
        <v>0</v>
      </c>
      <c r="AK94" s="422">
        <f t="shared" si="22"/>
        <v>0</v>
      </c>
      <c r="AL94" s="423">
        <f t="shared" si="23"/>
        <v>0</v>
      </c>
      <c r="AM94" s="424">
        <f t="shared" si="24"/>
        <v>0</v>
      </c>
      <c r="AN94" s="425">
        <f t="shared" si="25"/>
        <v>0</v>
      </c>
      <c r="AO94" s="426">
        <f t="shared" si="26"/>
        <v>0</v>
      </c>
      <c r="AP94" s="427">
        <f t="shared" si="27"/>
        <v>0</v>
      </c>
      <c r="AQ94" s="428">
        <f t="shared" si="28"/>
        <v>0</v>
      </c>
      <c r="AR94" s="429">
        <f t="shared" si="29"/>
        <v>0</v>
      </c>
    </row>
    <row r="95" spans="1:44" ht="15.75" customHeight="1">
      <c r="A95" s="79">
        <v>6217</v>
      </c>
      <c r="B95" s="80" t="s">
        <v>53</v>
      </c>
      <c r="C95" s="833" t="s">
        <v>58</v>
      </c>
      <c r="D95" s="810"/>
      <c r="E95" s="810"/>
      <c r="F95" s="811"/>
      <c r="G95" s="81"/>
      <c r="H95" s="82"/>
      <c r="I95" s="81">
        <v>10</v>
      </c>
      <c r="J95" s="83"/>
      <c r="K95" s="463">
        <f t="shared" si="30"/>
        <v>0</v>
      </c>
      <c r="L95" s="84"/>
      <c r="M95" s="85">
        <v>239</v>
      </c>
      <c r="N95" s="741">
        <f>ROUND(M95*'Exchange Rate'!$B$3,2)</f>
        <v>229.22</v>
      </c>
      <c r="O95" s="84"/>
      <c r="P95" s="762">
        <f t="shared" si="1"/>
        <v>0</v>
      </c>
      <c r="Q95" s="53"/>
      <c r="R95" s="160"/>
      <c r="S95" s="161"/>
      <c r="T95" s="162"/>
      <c r="U95" s="263"/>
      <c r="V95" s="163"/>
      <c r="W95" s="258"/>
      <c r="X95" s="164"/>
      <c r="Y95" s="167"/>
      <c r="Z95" s="273"/>
      <c r="AA95" s="328"/>
      <c r="AB95" s="165"/>
      <c r="AC95" s="166"/>
      <c r="AD95" s="168"/>
      <c r="AF95" s="417">
        <f t="shared" si="17"/>
        <v>0</v>
      </c>
      <c r="AG95" s="418">
        <f t="shared" si="18"/>
        <v>0</v>
      </c>
      <c r="AH95" s="419">
        <f t="shared" si="19"/>
        <v>0</v>
      </c>
      <c r="AI95" s="420">
        <f t="shared" si="20"/>
        <v>0</v>
      </c>
      <c r="AJ95" s="421">
        <f t="shared" si="21"/>
        <v>0</v>
      </c>
      <c r="AK95" s="422">
        <f t="shared" si="22"/>
        <v>0</v>
      </c>
      <c r="AL95" s="423">
        <f t="shared" si="23"/>
        <v>0</v>
      </c>
      <c r="AM95" s="424">
        <f t="shared" si="24"/>
        <v>0</v>
      </c>
      <c r="AN95" s="425">
        <f t="shared" si="25"/>
        <v>0</v>
      </c>
      <c r="AO95" s="426">
        <f t="shared" si="26"/>
        <v>0</v>
      </c>
      <c r="AP95" s="427">
        <f t="shared" si="27"/>
        <v>0</v>
      </c>
      <c r="AQ95" s="428">
        <f t="shared" si="28"/>
        <v>0</v>
      </c>
      <c r="AR95" s="429">
        <f t="shared" si="29"/>
        <v>0</v>
      </c>
    </row>
    <row r="96" spans="1:44" ht="15.75" customHeight="1">
      <c r="A96" s="79">
        <v>6216</v>
      </c>
      <c r="B96" s="80" t="s">
        <v>53</v>
      </c>
      <c r="C96" s="833" t="s">
        <v>32</v>
      </c>
      <c r="D96" s="810"/>
      <c r="E96" s="810"/>
      <c r="F96" s="811"/>
      <c r="G96" s="81"/>
      <c r="H96" s="82"/>
      <c r="I96" s="81">
        <v>6</v>
      </c>
      <c r="J96" s="83"/>
      <c r="K96" s="463">
        <f t="shared" si="30"/>
        <v>0</v>
      </c>
      <c r="L96" s="84"/>
      <c r="M96" s="85">
        <v>299</v>
      </c>
      <c r="N96" s="741">
        <f>ROUND(M96*'Exchange Rate'!$B$3,2)</f>
        <v>286.77</v>
      </c>
      <c r="O96" s="84"/>
      <c r="P96" s="762">
        <f t="shared" si="1"/>
        <v>0</v>
      </c>
      <c r="Q96" s="53"/>
      <c r="R96" s="160"/>
      <c r="S96" s="161"/>
      <c r="T96" s="162"/>
      <c r="U96" s="263"/>
      <c r="V96" s="163"/>
      <c r="W96" s="258"/>
      <c r="X96" s="164"/>
      <c r="Y96" s="167"/>
      <c r="Z96" s="273"/>
      <c r="AA96" s="328"/>
      <c r="AB96" s="165"/>
      <c r="AC96" s="166"/>
      <c r="AD96" s="168"/>
      <c r="AF96" s="417">
        <f t="shared" si="17"/>
        <v>0</v>
      </c>
      <c r="AG96" s="418">
        <f t="shared" si="18"/>
        <v>0</v>
      </c>
      <c r="AH96" s="419">
        <f t="shared" si="19"/>
        <v>0</v>
      </c>
      <c r="AI96" s="420">
        <f t="shared" si="20"/>
        <v>0</v>
      </c>
      <c r="AJ96" s="421">
        <f t="shared" si="21"/>
        <v>0</v>
      </c>
      <c r="AK96" s="422">
        <f t="shared" si="22"/>
        <v>0</v>
      </c>
      <c r="AL96" s="423">
        <f t="shared" si="23"/>
        <v>0</v>
      </c>
      <c r="AM96" s="424">
        <f t="shared" si="24"/>
        <v>0</v>
      </c>
      <c r="AN96" s="425">
        <f t="shared" si="25"/>
        <v>0</v>
      </c>
      <c r="AO96" s="426">
        <f t="shared" si="26"/>
        <v>0</v>
      </c>
      <c r="AP96" s="427">
        <f t="shared" si="27"/>
        <v>0</v>
      </c>
      <c r="AQ96" s="428">
        <f t="shared" si="28"/>
        <v>0</v>
      </c>
      <c r="AR96" s="429">
        <f t="shared" si="29"/>
        <v>0</v>
      </c>
    </row>
    <row r="97" spans="1:44" ht="15.75" customHeight="1">
      <c r="A97" s="79">
        <v>6220</v>
      </c>
      <c r="B97" s="80" t="s">
        <v>53</v>
      </c>
      <c r="C97" s="833" t="s">
        <v>59</v>
      </c>
      <c r="D97" s="810"/>
      <c r="E97" s="810"/>
      <c r="F97" s="811"/>
      <c r="G97" s="81">
        <v>1</v>
      </c>
      <c r="H97" s="82"/>
      <c r="I97" s="81">
        <v>8</v>
      </c>
      <c r="J97" s="83"/>
      <c r="K97" s="463">
        <f t="shared" si="30"/>
        <v>0</v>
      </c>
      <c r="L97" s="84"/>
      <c r="M97" s="85">
        <v>259</v>
      </c>
      <c r="N97" s="741">
        <f>ROUND(M97*'Exchange Rate'!$B$3,2)</f>
        <v>248.41</v>
      </c>
      <c r="O97" s="84"/>
      <c r="P97" s="762">
        <f t="shared" si="1"/>
        <v>0</v>
      </c>
      <c r="Q97" s="53"/>
      <c r="R97" s="160"/>
      <c r="S97" s="161"/>
      <c r="T97" s="162"/>
      <c r="U97" s="263"/>
      <c r="V97" s="163"/>
      <c r="W97" s="258"/>
      <c r="X97" s="164"/>
      <c r="Y97" s="167"/>
      <c r="Z97" s="273"/>
      <c r="AA97" s="328"/>
      <c r="AB97" s="165"/>
      <c r="AC97" s="166"/>
      <c r="AD97" s="168"/>
      <c r="AF97" s="417">
        <f t="shared" si="17"/>
        <v>0</v>
      </c>
      <c r="AG97" s="418">
        <f t="shared" si="18"/>
        <v>0</v>
      </c>
      <c r="AH97" s="419">
        <f t="shared" si="19"/>
        <v>0</v>
      </c>
      <c r="AI97" s="420">
        <f t="shared" si="20"/>
        <v>0</v>
      </c>
      <c r="AJ97" s="421">
        <f t="shared" si="21"/>
        <v>0</v>
      </c>
      <c r="AK97" s="422">
        <f t="shared" si="22"/>
        <v>0</v>
      </c>
      <c r="AL97" s="423">
        <f t="shared" si="23"/>
        <v>0</v>
      </c>
      <c r="AM97" s="424">
        <f t="shared" si="24"/>
        <v>0</v>
      </c>
      <c r="AN97" s="425">
        <f t="shared" si="25"/>
        <v>0</v>
      </c>
      <c r="AO97" s="426">
        <f t="shared" si="26"/>
        <v>0</v>
      </c>
      <c r="AP97" s="427">
        <f t="shared" si="27"/>
        <v>0</v>
      </c>
      <c r="AQ97" s="428">
        <f t="shared" si="28"/>
        <v>0</v>
      </c>
      <c r="AR97" s="429">
        <f t="shared" si="29"/>
        <v>0</v>
      </c>
    </row>
    <row r="98" spans="1:44" ht="15.75" customHeight="1">
      <c r="A98" s="79">
        <v>6224</v>
      </c>
      <c r="B98" s="80" t="s">
        <v>53</v>
      </c>
      <c r="C98" s="860" t="s">
        <v>60</v>
      </c>
      <c r="D98" s="861"/>
      <c r="E98" s="861"/>
      <c r="F98" s="87"/>
      <c r="G98" s="88"/>
      <c r="H98" s="82"/>
      <c r="I98" s="81">
        <v>1</v>
      </c>
      <c r="J98" s="83"/>
      <c r="K98" s="463">
        <f t="shared" si="30"/>
        <v>0</v>
      </c>
      <c r="L98" s="84"/>
      <c r="M98" s="85">
        <v>249</v>
      </c>
      <c r="N98" s="741">
        <f>ROUND(M98*'Exchange Rate'!$B$3,2)</f>
        <v>238.82</v>
      </c>
      <c r="O98" s="84"/>
      <c r="P98" s="762">
        <f t="shared" si="1"/>
        <v>0</v>
      </c>
      <c r="Q98" s="53"/>
      <c r="R98" s="160"/>
      <c r="S98" s="161"/>
      <c r="T98" s="162"/>
      <c r="U98" s="263"/>
      <c r="V98" s="163"/>
      <c r="W98" s="258"/>
      <c r="X98" s="164"/>
      <c r="Y98" s="167"/>
      <c r="Z98" s="273"/>
      <c r="AA98" s="328"/>
      <c r="AB98" s="165"/>
      <c r="AC98" s="166"/>
      <c r="AD98" s="168"/>
      <c r="AF98" s="417">
        <f t="shared" si="17"/>
        <v>0</v>
      </c>
      <c r="AG98" s="418">
        <f t="shared" si="18"/>
        <v>0</v>
      </c>
      <c r="AH98" s="419">
        <f t="shared" si="19"/>
        <v>0</v>
      </c>
      <c r="AI98" s="420">
        <f t="shared" si="20"/>
        <v>0</v>
      </c>
      <c r="AJ98" s="421">
        <f t="shared" si="21"/>
        <v>0</v>
      </c>
      <c r="AK98" s="422">
        <f t="shared" si="22"/>
        <v>0</v>
      </c>
      <c r="AL98" s="423">
        <f t="shared" si="23"/>
        <v>0</v>
      </c>
      <c r="AM98" s="424">
        <f t="shared" si="24"/>
        <v>0</v>
      </c>
      <c r="AN98" s="425">
        <f t="shared" si="25"/>
        <v>0</v>
      </c>
      <c r="AO98" s="426">
        <f t="shared" si="26"/>
        <v>0</v>
      </c>
      <c r="AP98" s="427">
        <f t="shared" si="27"/>
        <v>0</v>
      </c>
      <c r="AQ98" s="428">
        <f t="shared" si="28"/>
        <v>0</v>
      </c>
      <c r="AR98" s="429">
        <f t="shared" si="29"/>
        <v>0</v>
      </c>
    </row>
    <row r="99" spans="1:44" ht="15.75" customHeight="1">
      <c r="A99" s="79">
        <v>6225</v>
      </c>
      <c r="B99" s="80" t="s">
        <v>53</v>
      </c>
      <c r="C99" s="860" t="s">
        <v>61</v>
      </c>
      <c r="D99" s="861"/>
      <c r="E99" s="861"/>
      <c r="F99" s="87"/>
      <c r="G99" s="88"/>
      <c r="H99" s="82"/>
      <c r="I99" s="81">
        <v>1</v>
      </c>
      <c r="J99" s="83"/>
      <c r="K99" s="463">
        <f t="shared" si="30"/>
        <v>0</v>
      </c>
      <c r="L99" s="84"/>
      <c r="M99" s="85">
        <v>149</v>
      </c>
      <c r="N99" s="741">
        <f>ROUND(M99*'Exchange Rate'!$B$3,2)</f>
        <v>142.91</v>
      </c>
      <c r="O99" s="84"/>
      <c r="P99" s="762">
        <f t="shared" si="1"/>
        <v>0</v>
      </c>
      <c r="Q99" s="53"/>
      <c r="R99" s="160"/>
      <c r="S99" s="161"/>
      <c r="T99" s="162"/>
      <c r="U99" s="263"/>
      <c r="V99" s="163"/>
      <c r="W99" s="258"/>
      <c r="X99" s="164"/>
      <c r="Y99" s="167"/>
      <c r="Z99" s="273"/>
      <c r="AA99" s="328"/>
      <c r="AB99" s="165"/>
      <c r="AC99" s="166"/>
      <c r="AD99" s="168"/>
      <c r="AF99" s="417">
        <f t="shared" si="17"/>
        <v>0</v>
      </c>
      <c r="AG99" s="418">
        <f t="shared" si="18"/>
        <v>0</v>
      </c>
      <c r="AH99" s="419">
        <f t="shared" si="19"/>
        <v>0</v>
      </c>
      <c r="AI99" s="420">
        <f t="shared" si="20"/>
        <v>0</v>
      </c>
      <c r="AJ99" s="421">
        <f t="shared" si="21"/>
        <v>0</v>
      </c>
      <c r="AK99" s="422">
        <f t="shared" si="22"/>
        <v>0</v>
      </c>
      <c r="AL99" s="423">
        <f t="shared" si="23"/>
        <v>0</v>
      </c>
      <c r="AM99" s="424">
        <f t="shared" si="24"/>
        <v>0</v>
      </c>
      <c r="AN99" s="425">
        <f t="shared" si="25"/>
        <v>0</v>
      </c>
      <c r="AO99" s="426">
        <f t="shared" si="26"/>
        <v>0</v>
      </c>
      <c r="AP99" s="427">
        <f t="shared" si="27"/>
        <v>0</v>
      </c>
      <c r="AQ99" s="428">
        <f t="shared" si="28"/>
        <v>0</v>
      </c>
      <c r="AR99" s="429">
        <f t="shared" si="29"/>
        <v>0</v>
      </c>
    </row>
    <row r="100" spans="1:44" ht="15.75" customHeight="1">
      <c r="A100" s="79">
        <v>6226</v>
      </c>
      <c r="B100" s="80" t="s">
        <v>53</v>
      </c>
      <c r="C100" s="860" t="s">
        <v>62</v>
      </c>
      <c r="D100" s="861"/>
      <c r="E100" s="861"/>
      <c r="F100" s="87"/>
      <c r="G100" s="88"/>
      <c r="H100" s="82"/>
      <c r="I100" s="81">
        <v>4</v>
      </c>
      <c r="J100" s="83"/>
      <c r="K100" s="463">
        <f t="shared" si="30"/>
        <v>0</v>
      </c>
      <c r="L100" s="84"/>
      <c r="M100" s="85">
        <v>549</v>
      </c>
      <c r="N100" s="741">
        <f>ROUND(M100*'Exchange Rate'!$B$3,2)</f>
        <v>526.54999999999995</v>
      </c>
      <c r="O100" s="84"/>
      <c r="P100" s="762">
        <f t="shared" si="1"/>
        <v>0</v>
      </c>
      <c r="Q100" s="53"/>
      <c r="R100" s="160"/>
      <c r="S100" s="161"/>
      <c r="T100" s="162"/>
      <c r="U100" s="263"/>
      <c r="V100" s="163"/>
      <c r="W100" s="258"/>
      <c r="X100" s="164"/>
      <c r="Y100" s="167"/>
      <c r="Z100" s="273"/>
      <c r="AA100" s="328"/>
      <c r="AB100" s="165"/>
      <c r="AC100" s="166"/>
      <c r="AD100" s="168"/>
      <c r="AF100" s="417">
        <f t="shared" si="17"/>
        <v>0</v>
      </c>
      <c r="AG100" s="418">
        <f t="shared" si="18"/>
        <v>0</v>
      </c>
      <c r="AH100" s="419">
        <f t="shared" si="19"/>
        <v>0</v>
      </c>
      <c r="AI100" s="420">
        <f t="shared" si="20"/>
        <v>0</v>
      </c>
      <c r="AJ100" s="421">
        <f t="shared" si="21"/>
        <v>0</v>
      </c>
      <c r="AK100" s="422">
        <f t="shared" si="22"/>
        <v>0</v>
      </c>
      <c r="AL100" s="423">
        <f t="shared" si="23"/>
        <v>0</v>
      </c>
      <c r="AM100" s="424">
        <f t="shared" si="24"/>
        <v>0</v>
      </c>
      <c r="AN100" s="425">
        <f t="shared" si="25"/>
        <v>0</v>
      </c>
      <c r="AO100" s="426">
        <f t="shared" si="26"/>
        <v>0</v>
      </c>
      <c r="AP100" s="427">
        <f t="shared" si="27"/>
        <v>0</v>
      </c>
      <c r="AQ100" s="428">
        <f t="shared" si="28"/>
        <v>0</v>
      </c>
      <c r="AR100" s="429">
        <f t="shared" si="29"/>
        <v>0</v>
      </c>
    </row>
    <row r="101" spans="1:44" ht="15.75" customHeight="1">
      <c r="A101" s="79">
        <v>6005</v>
      </c>
      <c r="B101" s="80" t="s">
        <v>53</v>
      </c>
      <c r="C101" s="860" t="s">
        <v>63</v>
      </c>
      <c r="D101" s="861"/>
      <c r="E101" s="861"/>
      <c r="F101" s="862"/>
      <c r="G101" s="81"/>
      <c r="H101" s="82"/>
      <c r="I101" s="81">
        <v>5</v>
      </c>
      <c r="J101" s="83"/>
      <c r="K101" s="463">
        <f t="shared" si="30"/>
        <v>0</v>
      </c>
      <c r="L101" s="84"/>
      <c r="M101" s="85">
        <v>245</v>
      </c>
      <c r="N101" s="741">
        <f>ROUND(M101*'Exchange Rate'!$B$3,2)</f>
        <v>234.98</v>
      </c>
      <c r="O101" s="84"/>
      <c r="P101" s="762">
        <f t="shared" si="1"/>
        <v>0</v>
      </c>
      <c r="Q101" s="53"/>
      <c r="R101" s="160"/>
      <c r="S101" s="161"/>
      <c r="T101" s="162"/>
      <c r="U101" s="263"/>
      <c r="V101" s="163"/>
      <c r="W101" s="258"/>
      <c r="X101" s="164"/>
      <c r="Y101" s="167"/>
      <c r="Z101" s="273"/>
      <c r="AA101" s="328"/>
      <c r="AB101" s="165"/>
      <c r="AC101" s="166"/>
      <c r="AD101" s="168"/>
      <c r="AF101" s="417">
        <f t="shared" si="17"/>
        <v>0</v>
      </c>
      <c r="AG101" s="418">
        <f t="shared" si="18"/>
        <v>0</v>
      </c>
      <c r="AH101" s="419">
        <f t="shared" si="19"/>
        <v>0</v>
      </c>
      <c r="AI101" s="420">
        <f t="shared" si="20"/>
        <v>0</v>
      </c>
      <c r="AJ101" s="421">
        <f t="shared" si="21"/>
        <v>0</v>
      </c>
      <c r="AK101" s="422">
        <f t="shared" si="22"/>
        <v>0</v>
      </c>
      <c r="AL101" s="423">
        <f t="shared" si="23"/>
        <v>0</v>
      </c>
      <c r="AM101" s="424">
        <f t="shared" si="24"/>
        <v>0</v>
      </c>
      <c r="AN101" s="425">
        <f t="shared" si="25"/>
        <v>0</v>
      </c>
      <c r="AO101" s="426">
        <f t="shared" si="26"/>
        <v>0</v>
      </c>
      <c r="AP101" s="427">
        <f t="shared" si="27"/>
        <v>0</v>
      </c>
      <c r="AQ101" s="428">
        <f t="shared" si="28"/>
        <v>0</v>
      </c>
      <c r="AR101" s="429">
        <f t="shared" si="29"/>
        <v>0</v>
      </c>
    </row>
    <row r="102" spans="1:44" ht="15.75" customHeight="1">
      <c r="A102" s="79">
        <v>6428</v>
      </c>
      <c r="B102" s="80" t="s">
        <v>53</v>
      </c>
      <c r="C102" s="860" t="s">
        <v>64</v>
      </c>
      <c r="D102" s="861"/>
      <c r="E102" s="861"/>
      <c r="F102" s="862"/>
      <c r="G102" s="81"/>
      <c r="H102" s="82"/>
      <c r="I102" s="81">
        <v>6</v>
      </c>
      <c r="J102" s="83"/>
      <c r="K102" s="463">
        <f t="shared" si="30"/>
        <v>0</v>
      </c>
      <c r="L102" s="84"/>
      <c r="M102" s="85">
        <v>349</v>
      </c>
      <c r="N102" s="741">
        <f>ROUND(M102*'Exchange Rate'!$B$3,2)</f>
        <v>334.73</v>
      </c>
      <c r="O102" s="84"/>
      <c r="P102" s="762">
        <f t="shared" si="1"/>
        <v>0</v>
      </c>
      <c r="Q102" s="53"/>
      <c r="R102" s="160"/>
      <c r="S102" s="161"/>
      <c r="T102" s="162"/>
      <c r="U102" s="263"/>
      <c r="V102" s="163"/>
      <c r="W102" s="258"/>
      <c r="X102" s="164"/>
      <c r="Y102" s="167"/>
      <c r="Z102" s="273"/>
      <c r="AA102" s="328"/>
      <c r="AB102" s="165"/>
      <c r="AC102" s="166"/>
      <c r="AD102" s="168"/>
      <c r="AF102" s="417">
        <f t="shared" si="17"/>
        <v>0</v>
      </c>
      <c r="AG102" s="418">
        <f t="shared" si="18"/>
        <v>0</v>
      </c>
      <c r="AH102" s="419">
        <f t="shared" si="19"/>
        <v>0</v>
      </c>
      <c r="AI102" s="420">
        <f t="shared" si="20"/>
        <v>0</v>
      </c>
      <c r="AJ102" s="421">
        <f t="shared" si="21"/>
        <v>0</v>
      </c>
      <c r="AK102" s="422">
        <f t="shared" si="22"/>
        <v>0</v>
      </c>
      <c r="AL102" s="423">
        <f t="shared" si="23"/>
        <v>0</v>
      </c>
      <c r="AM102" s="424">
        <f t="shared" si="24"/>
        <v>0</v>
      </c>
      <c r="AN102" s="425">
        <f t="shared" si="25"/>
        <v>0</v>
      </c>
      <c r="AO102" s="426">
        <f t="shared" si="26"/>
        <v>0</v>
      </c>
      <c r="AP102" s="427">
        <f t="shared" si="27"/>
        <v>0</v>
      </c>
      <c r="AQ102" s="428">
        <f t="shared" si="28"/>
        <v>0</v>
      </c>
      <c r="AR102" s="429">
        <f t="shared" si="29"/>
        <v>0</v>
      </c>
    </row>
    <row r="103" spans="1:44" ht="15.75" customHeight="1">
      <c r="A103" s="79">
        <v>6004</v>
      </c>
      <c r="B103" s="80" t="s">
        <v>53</v>
      </c>
      <c r="C103" s="833" t="s">
        <v>65</v>
      </c>
      <c r="D103" s="810"/>
      <c r="E103" s="810"/>
      <c r="F103" s="811"/>
      <c r="G103" s="81"/>
      <c r="H103" s="82"/>
      <c r="I103" s="81">
        <v>10</v>
      </c>
      <c r="J103" s="83"/>
      <c r="K103" s="463">
        <f t="shared" si="30"/>
        <v>0</v>
      </c>
      <c r="L103" s="84"/>
      <c r="M103" s="85">
        <v>148</v>
      </c>
      <c r="N103" s="741">
        <f>ROUND(M103*'Exchange Rate'!$B$3,2)</f>
        <v>141.94999999999999</v>
      </c>
      <c r="O103" s="84"/>
      <c r="P103" s="762">
        <f t="shared" si="1"/>
        <v>0</v>
      </c>
      <c r="Q103" s="53"/>
      <c r="R103" s="160"/>
      <c r="S103" s="161"/>
      <c r="T103" s="162"/>
      <c r="U103" s="263"/>
      <c r="V103" s="163"/>
      <c r="W103" s="258"/>
      <c r="X103" s="164"/>
      <c r="Y103" s="167"/>
      <c r="Z103" s="273"/>
      <c r="AA103" s="328"/>
      <c r="AB103" s="165"/>
      <c r="AC103" s="166"/>
      <c r="AD103" s="168"/>
      <c r="AF103" s="417">
        <f t="shared" si="17"/>
        <v>0</v>
      </c>
      <c r="AG103" s="418">
        <f t="shared" si="18"/>
        <v>0</v>
      </c>
      <c r="AH103" s="419">
        <f t="shared" si="19"/>
        <v>0</v>
      </c>
      <c r="AI103" s="420">
        <f t="shared" si="20"/>
        <v>0</v>
      </c>
      <c r="AJ103" s="421">
        <f t="shared" si="21"/>
        <v>0</v>
      </c>
      <c r="AK103" s="422">
        <f t="shared" si="22"/>
        <v>0</v>
      </c>
      <c r="AL103" s="423">
        <f t="shared" si="23"/>
        <v>0</v>
      </c>
      <c r="AM103" s="424">
        <f t="shared" si="24"/>
        <v>0</v>
      </c>
      <c r="AN103" s="425">
        <f t="shared" si="25"/>
        <v>0</v>
      </c>
      <c r="AO103" s="426">
        <f t="shared" si="26"/>
        <v>0</v>
      </c>
      <c r="AP103" s="427">
        <f t="shared" si="27"/>
        <v>0</v>
      </c>
      <c r="AQ103" s="428">
        <f t="shared" si="28"/>
        <v>0</v>
      </c>
      <c r="AR103" s="429">
        <f t="shared" si="29"/>
        <v>0</v>
      </c>
    </row>
    <row r="104" spans="1:44" ht="15.75" customHeight="1">
      <c r="A104" s="79">
        <v>6221</v>
      </c>
      <c r="B104" s="80" t="s">
        <v>53</v>
      </c>
      <c r="C104" s="833" t="s">
        <v>66</v>
      </c>
      <c r="D104" s="810"/>
      <c r="E104" s="810"/>
      <c r="F104" s="811"/>
      <c r="G104" s="81"/>
      <c r="H104" s="82"/>
      <c r="I104" s="81">
        <v>4</v>
      </c>
      <c r="J104" s="83"/>
      <c r="K104" s="463">
        <f t="shared" si="30"/>
        <v>0</v>
      </c>
      <c r="L104" s="84"/>
      <c r="M104" s="85">
        <v>255</v>
      </c>
      <c r="N104" s="741">
        <f>ROUND(M104*'Exchange Rate'!$B$3,2)</f>
        <v>244.57</v>
      </c>
      <c r="O104" s="84"/>
      <c r="P104" s="762">
        <f t="shared" si="1"/>
        <v>0</v>
      </c>
      <c r="Q104" s="53"/>
      <c r="R104" s="160"/>
      <c r="S104" s="161"/>
      <c r="T104" s="162"/>
      <c r="U104" s="263"/>
      <c r="V104" s="163"/>
      <c r="W104" s="258"/>
      <c r="X104" s="164"/>
      <c r="Y104" s="167"/>
      <c r="Z104" s="273"/>
      <c r="AA104" s="328"/>
      <c r="AB104" s="165"/>
      <c r="AC104" s="166"/>
      <c r="AD104" s="168"/>
      <c r="AF104" s="417">
        <f t="shared" si="17"/>
        <v>0</v>
      </c>
      <c r="AG104" s="418">
        <f t="shared" si="18"/>
        <v>0</v>
      </c>
      <c r="AH104" s="419">
        <f t="shared" si="19"/>
        <v>0</v>
      </c>
      <c r="AI104" s="420">
        <f t="shared" si="20"/>
        <v>0</v>
      </c>
      <c r="AJ104" s="421">
        <f t="shared" si="21"/>
        <v>0</v>
      </c>
      <c r="AK104" s="422">
        <f t="shared" si="22"/>
        <v>0</v>
      </c>
      <c r="AL104" s="423">
        <f t="shared" si="23"/>
        <v>0</v>
      </c>
      <c r="AM104" s="424">
        <f t="shared" si="24"/>
        <v>0</v>
      </c>
      <c r="AN104" s="425">
        <f t="shared" si="25"/>
        <v>0</v>
      </c>
      <c r="AO104" s="426">
        <f t="shared" si="26"/>
        <v>0</v>
      </c>
      <c r="AP104" s="427">
        <f t="shared" si="27"/>
        <v>0</v>
      </c>
      <c r="AQ104" s="428">
        <f t="shared" si="28"/>
        <v>0</v>
      </c>
      <c r="AR104" s="429">
        <f t="shared" si="29"/>
        <v>0</v>
      </c>
    </row>
    <row r="105" spans="1:44" ht="15.75" customHeight="1">
      <c r="A105" s="79">
        <v>6230</v>
      </c>
      <c r="B105" s="80" t="s">
        <v>53</v>
      </c>
      <c r="C105" s="833" t="s">
        <v>67</v>
      </c>
      <c r="D105" s="810"/>
      <c r="E105" s="810"/>
      <c r="F105" s="811"/>
      <c r="G105" s="81"/>
      <c r="H105" s="82"/>
      <c r="I105" s="81">
        <v>1</v>
      </c>
      <c r="J105" s="83"/>
      <c r="K105" s="463">
        <f t="shared" si="30"/>
        <v>0</v>
      </c>
      <c r="L105" s="84"/>
      <c r="M105" s="85">
        <v>349</v>
      </c>
      <c r="N105" s="741">
        <f>ROUND(M105*'Exchange Rate'!$B$3,2)</f>
        <v>334.73</v>
      </c>
      <c r="O105" s="84"/>
      <c r="P105" s="762">
        <f t="shared" si="1"/>
        <v>0</v>
      </c>
      <c r="Q105" s="53"/>
      <c r="R105" s="160"/>
      <c r="S105" s="161"/>
      <c r="T105" s="162"/>
      <c r="U105" s="263"/>
      <c r="V105" s="163"/>
      <c r="W105" s="258"/>
      <c r="X105" s="164"/>
      <c r="Y105" s="167"/>
      <c r="Z105" s="273"/>
      <c r="AA105" s="328"/>
      <c r="AB105" s="165"/>
      <c r="AC105" s="166"/>
      <c r="AD105" s="168"/>
      <c r="AF105" s="417">
        <f t="shared" si="17"/>
        <v>0</v>
      </c>
      <c r="AG105" s="418">
        <f t="shared" si="18"/>
        <v>0</v>
      </c>
      <c r="AH105" s="419">
        <f t="shared" si="19"/>
        <v>0</v>
      </c>
      <c r="AI105" s="420">
        <f t="shared" si="20"/>
        <v>0</v>
      </c>
      <c r="AJ105" s="421">
        <f t="shared" si="21"/>
        <v>0</v>
      </c>
      <c r="AK105" s="422">
        <f t="shared" si="22"/>
        <v>0</v>
      </c>
      <c r="AL105" s="423">
        <f t="shared" si="23"/>
        <v>0</v>
      </c>
      <c r="AM105" s="424">
        <f t="shared" si="24"/>
        <v>0</v>
      </c>
      <c r="AN105" s="425">
        <f t="shared" si="25"/>
        <v>0</v>
      </c>
      <c r="AO105" s="426">
        <f t="shared" si="26"/>
        <v>0</v>
      </c>
      <c r="AP105" s="427">
        <f t="shared" si="27"/>
        <v>0</v>
      </c>
      <c r="AQ105" s="428">
        <f t="shared" si="28"/>
        <v>0</v>
      </c>
      <c r="AR105" s="429">
        <f t="shared" si="29"/>
        <v>0</v>
      </c>
    </row>
    <row r="106" spans="1:44" ht="15.75" customHeight="1">
      <c r="A106" s="79">
        <v>6231</v>
      </c>
      <c r="B106" s="80" t="s">
        <v>53</v>
      </c>
      <c r="C106" s="833" t="s">
        <v>68</v>
      </c>
      <c r="D106" s="810"/>
      <c r="E106" s="810"/>
      <c r="F106" s="811"/>
      <c r="G106" s="81"/>
      <c r="H106" s="82"/>
      <c r="I106" s="81">
        <v>4</v>
      </c>
      <c r="J106" s="83"/>
      <c r="K106" s="463">
        <f t="shared" si="30"/>
        <v>0</v>
      </c>
      <c r="L106" s="84"/>
      <c r="M106" s="85">
        <v>515</v>
      </c>
      <c r="N106" s="741">
        <f>ROUND(M106*'Exchange Rate'!$B$3,2)</f>
        <v>493.94</v>
      </c>
      <c r="O106" s="84"/>
      <c r="P106" s="762">
        <f t="shared" si="1"/>
        <v>0</v>
      </c>
      <c r="Q106" s="53"/>
      <c r="R106" s="160"/>
      <c r="S106" s="161"/>
      <c r="T106" s="162"/>
      <c r="U106" s="263"/>
      <c r="V106" s="163"/>
      <c r="W106" s="258"/>
      <c r="X106" s="164"/>
      <c r="Y106" s="167"/>
      <c r="Z106" s="273"/>
      <c r="AA106" s="328"/>
      <c r="AB106" s="165"/>
      <c r="AC106" s="166"/>
      <c r="AD106" s="168"/>
      <c r="AF106" s="417">
        <f t="shared" si="17"/>
        <v>0</v>
      </c>
      <c r="AG106" s="418">
        <f t="shared" si="18"/>
        <v>0</v>
      </c>
      <c r="AH106" s="419">
        <f t="shared" si="19"/>
        <v>0</v>
      </c>
      <c r="AI106" s="420">
        <f t="shared" si="20"/>
        <v>0</v>
      </c>
      <c r="AJ106" s="421">
        <f t="shared" si="21"/>
        <v>0</v>
      </c>
      <c r="AK106" s="422">
        <f t="shared" si="22"/>
        <v>0</v>
      </c>
      <c r="AL106" s="423">
        <f t="shared" si="23"/>
        <v>0</v>
      </c>
      <c r="AM106" s="424">
        <f t="shared" si="24"/>
        <v>0</v>
      </c>
      <c r="AN106" s="425">
        <f t="shared" si="25"/>
        <v>0</v>
      </c>
      <c r="AO106" s="426">
        <f t="shared" si="26"/>
        <v>0</v>
      </c>
      <c r="AP106" s="427">
        <f t="shared" si="27"/>
        <v>0</v>
      </c>
      <c r="AQ106" s="428">
        <f t="shared" si="28"/>
        <v>0</v>
      </c>
      <c r="AR106" s="429">
        <f t="shared" si="29"/>
        <v>0</v>
      </c>
    </row>
    <row r="107" spans="1:44" ht="15.75" customHeight="1">
      <c r="A107" s="79">
        <v>6322</v>
      </c>
      <c r="B107" s="80" t="s">
        <v>53</v>
      </c>
      <c r="C107" s="833" t="s">
        <v>69</v>
      </c>
      <c r="D107" s="810"/>
      <c r="E107" s="810"/>
      <c r="F107" s="811"/>
      <c r="G107" s="89">
        <v>2</v>
      </c>
      <c r="H107" s="90"/>
      <c r="I107" s="89">
        <v>5</v>
      </c>
      <c r="J107" s="91"/>
      <c r="K107" s="464">
        <f t="shared" si="30"/>
        <v>0</v>
      </c>
      <c r="L107" s="92"/>
      <c r="M107" s="93">
        <v>139</v>
      </c>
      <c r="N107" s="742">
        <f>ROUND(M107*'Exchange Rate'!$B$3,2)</f>
        <v>133.31</v>
      </c>
      <c r="O107" s="92"/>
      <c r="P107" s="763">
        <f t="shared" si="1"/>
        <v>0</v>
      </c>
      <c r="Q107" s="53"/>
      <c r="R107" s="160"/>
      <c r="S107" s="161"/>
      <c r="T107" s="162"/>
      <c r="U107" s="263"/>
      <c r="V107" s="163"/>
      <c r="W107" s="258"/>
      <c r="X107" s="164"/>
      <c r="Y107" s="167"/>
      <c r="Z107" s="273"/>
      <c r="AA107" s="328"/>
      <c r="AB107" s="165"/>
      <c r="AC107" s="166"/>
      <c r="AD107" s="168"/>
      <c r="AF107" s="417">
        <f t="shared" si="17"/>
        <v>0</v>
      </c>
      <c r="AG107" s="418">
        <f t="shared" si="18"/>
        <v>0</v>
      </c>
      <c r="AH107" s="419">
        <f t="shared" si="19"/>
        <v>0</v>
      </c>
      <c r="AI107" s="420">
        <f t="shared" si="20"/>
        <v>0</v>
      </c>
      <c r="AJ107" s="421">
        <f t="shared" si="21"/>
        <v>0</v>
      </c>
      <c r="AK107" s="422">
        <f t="shared" si="22"/>
        <v>0</v>
      </c>
      <c r="AL107" s="423">
        <f t="shared" si="23"/>
        <v>0</v>
      </c>
      <c r="AM107" s="424">
        <f t="shared" si="24"/>
        <v>0</v>
      </c>
      <c r="AN107" s="425">
        <f t="shared" si="25"/>
        <v>0</v>
      </c>
      <c r="AO107" s="426">
        <f t="shared" si="26"/>
        <v>0</v>
      </c>
      <c r="AP107" s="427">
        <f t="shared" si="27"/>
        <v>0</v>
      </c>
      <c r="AQ107" s="428">
        <f t="shared" si="28"/>
        <v>0</v>
      </c>
      <c r="AR107" s="429">
        <f t="shared" si="29"/>
        <v>0</v>
      </c>
    </row>
    <row r="108" spans="1:44" ht="15.75" customHeight="1">
      <c r="A108" s="79">
        <v>8572</v>
      </c>
      <c r="B108" s="80" t="s">
        <v>53</v>
      </c>
      <c r="C108" s="833" t="s">
        <v>343</v>
      </c>
      <c r="D108" s="810"/>
      <c r="E108" s="810"/>
      <c r="F108" s="811"/>
      <c r="G108" s="89"/>
      <c r="H108" s="90"/>
      <c r="I108" s="89">
        <v>9</v>
      </c>
      <c r="J108" s="91"/>
      <c r="K108" s="464">
        <f t="shared" si="30"/>
        <v>0</v>
      </c>
      <c r="L108" s="92"/>
      <c r="M108" s="93">
        <v>48</v>
      </c>
      <c r="N108" s="742">
        <f>ROUND(M108*'Exchange Rate'!$B$3,2)</f>
        <v>46.04</v>
      </c>
      <c r="O108" s="92"/>
      <c r="P108" s="763">
        <f t="shared" si="1"/>
        <v>0</v>
      </c>
      <c r="Q108" s="53"/>
      <c r="R108" s="160"/>
      <c r="S108" s="161"/>
      <c r="T108" s="162"/>
      <c r="U108" s="263"/>
      <c r="V108" s="163"/>
      <c r="W108" s="258"/>
      <c r="X108" s="164"/>
      <c r="Y108" s="167"/>
      <c r="Z108" s="273"/>
      <c r="AA108" s="328"/>
      <c r="AB108" s="165"/>
      <c r="AC108" s="166"/>
      <c r="AD108" s="168"/>
      <c r="AF108" s="417">
        <f t="shared" si="17"/>
        <v>0</v>
      </c>
      <c r="AG108" s="418">
        <f t="shared" si="18"/>
        <v>0</v>
      </c>
      <c r="AH108" s="419">
        <f t="shared" si="19"/>
        <v>0</v>
      </c>
      <c r="AI108" s="420">
        <f t="shared" si="20"/>
        <v>0</v>
      </c>
      <c r="AJ108" s="421">
        <f t="shared" si="21"/>
        <v>0</v>
      </c>
      <c r="AK108" s="422">
        <f t="shared" si="22"/>
        <v>0</v>
      </c>
      <c r="AL108" s="423">
        <f t="shared" si="23"/>
        <v>0</v>
      </c>
      <c r="AM108" s="424">
        <f t="shared" si="24"/>
        <v>0</v>
      </c>
      <c r="AN108" s="425">
        <f t="shared" si="25"/>
        <v>0</v>
      </c>
      <c r="AO108" s="426">
        <f t="shared" si="26"/>
        <v>0</v>
      </c>
      <c r="AP108" s="427">
        <f t="shared" si="27"/>
        <v>0</v>
      </c>
      <c r="AQ108" s="428">
        <f t="shared" si="28"/>
        <v>0</v>
      </c>
      <c r="AR108" s="429">
        <f t="shared" si="29"/>
        <v>0</v>
      </c>
    </row>
    <row r="109" spans="1:44" ht="15.75" customHeight="1">
      <c r="A109" s="79">
        <v>8573</v>
      </c>
      <c r="B109" s="80" t="s">
        <v>53</v>
      </c>
      <c r="C109" s="833" t="s">
        <v>344</v>
      </c>
      <c r="D109" s="810"/>
      <c r="E109" s="810"/>
      <c r="F109" s="811"/>
      <c r="G109" s="89"/>
      <c r="H109" s="90"/>
      <c r="I109" s="89">
        <v>5</v>
      </c>
      <c r="J109" s="91"/>
      <c r="K109" s="464">
        <f t="shared" si="30"/>
        <v>0</v>
      </c>
      <c r="L109" s="92"/>
      <c r="M109" s="93">
        <v>37</v>
      </c>
      <c r="N109" s="742">
        <f>ROUND(M109*'Exchange Rate'!$B$3,2)</f>
        <v>35.49</v>
      </c>
      <c r="O109" s="92"/>
      <c r="P109" s="763">
        <f t="shared" si="1"/>
        <v>0</v>
      </c>
      <c r="Q109" s="53"/>
      <c r="R109" s="160"/>
      <c r="S109" s="161"/>
      <c r="T109" s="162"/>
      <c r="U109" s="263"/>
      <c r="V109" s="163"/>
      <c r="W109" s="258"/>
      <c r="X109" s="164"/>
      <c r="Y109" s="167"/>
      <c r="Z109" s="273"/>
      <c r="AA109" s="328"/>
      <c r="AB109" s="165"/>
      <c r="AC109" s="166"/>
      <c r="AD109" s="168"/>
      <c r="AF109" s="417">
        <f t="shared" si="17"/>
        <v>0</v>
      </c>
      <c r="AG109" s="418">
        <f t="shared" si="18"/>
        <v>0</v>
      </c>
      <c r="AH109" s="419">
        <f t="shared" si="19"/>
        <v>0</v>
      </c>
      <c r="AI109" s="420">
        <f t="shared" si="20"/>
        <v>0</v>
      </c>
      <c r="AJ109" s="421">
        <f t="shared" si="21"/>
        <v>0</v>
      </c>
      <c r="AK109" s="422">
        <f t="shared" si="22"/>
        <v>0</v>
      </c>
      <c r="AL109" s="423">
        <f t="shared" si="23"/>
        <v>0</v>
      </c>
      <c r="AM109" s="424">
        <f t="shared" si="24"/>
        <v>0</v>
      </c>
      <c r="AN109" s="425">
        <f t="shared" si="25"/>
        <v>0</v>
      </c>
      <c r="AO109" s="426">
        <f t="shared" si="26"/>
        <v>0</v>
      </c>
      <c r="AP109" s="427">
        <f t="shared" si="27"/>
        <v>0</v>
      </c>
      <c r="AQ109" s="428">
        <f t="shared" si="28"/>
        <v>0</v>
      </c>
      <c r="AR109" s="429">
        <f t="shared" si="29"/>
        <v>0</v>
      </c>
    </row>
    <row r="110" spans="1:44" ht="15.75" customHeight="1">
      <c r="A110" s="79">
        <v>8574</v>
      </c>
      <c r="B110" s="80" t="s">
        <v>53</v>
      </c>
      <c r="C110" s="833" t="s">
        <v>345</v>
      </c>
      <c r="D110" s="810"/>
      <c r="E110" s="810"/>
      <c r="F110" s="811"/>
      <c r="G110" s="89"/>
      <c r="H110" s="90"/>
      <c r="I110" s="89">
        <v>5</v>
      </c>
      <c r="J110" s="91"/>
      <c r="K110" s="464">
        <f t="shared" si="30"/>
        <v>0</v>
      </c>
      <c r="L110" s="92"/>
      <c r="M110" s="93">
        <v>43</v>
      </c>
      <c r="N110" s="742">
        <f>ROUND(M110*'Exchange Rate'!$B$3,2)</f>
        <v>41.24</v>
      </c>
      <c r="O110" s="92"/>
      <c r="P110" s="763">
        <f t="shared" si="1"/>
        <v>0</v>
      </c>
      <c r="Q110" s="53"/>
      <c r="R110" s="160"/>
      <c r="S110" s="161"/>
      <c r="T110" s="162"/>
      <c r="U110" s="263"/>
      <c r="V110" s="163"/>
      <c r="W110" s="258"/>
      <c r="X110" s="164"/>
      <c r="Y110" s="167"/>
      <c r="Z110" s="273"/>
      <c r="AA110" s="328"/>
      <c r="AB110" s="165"/>
      <c r="AC110" s="166"/>
      <c r="AD110" s="168"/>
      <c r="AF110" s="417">
        <f t="shared" si="17"/>
        <v>0</v>
      </c>
      <c r="AG110" s="418">
        <f t="shared" si="18"/>
        <v>0</v>
      </c>
      <c r="AH110" s="419">
        <f t="shared" si="19"/>
        <v>0</v>
      </c>
      <c r="AI110" s="420">
        <f t="shared" si="20"/>
        <v>0</v>
      </c>
      <c r="AJ110" s="421">
        <f t="shared" si="21"/>
        <v>0</v>
      </c>
      <c r="AK110" s="422">
        <f t="shared" si="22"/>
        <v>0</v>
      </c>
      <c r="AL110" s="423">
        <f t="shared" si="23"/>
        <v>0</v>
      </c>
      <c r="AM110" s="424">
        <f t="shared" si="24"/>
        <v>0</v>
      </c>
      <c r="AN110" s="425">
        <f t="shared" si="25"/>
        <v>0</v>
      </c>
      <c r="AO110" s="426">
        <f t="shared" si="26"/>
        <v>0</v>
      </c>
      <c r="AP110" s="427">
        <f t="shared" si="27"/>
        <v>0</v>
      </c>
      <c r="AQ110" s="428">
        <f t="shared" si="28"/>
        <v>0</v>
      </c>
      <c r="AR110" s="429">
        <f t="shared" si="29"/>
        <v>0</v>
      </c>
    </row>
    <row r="111" spans="1:44" ht="15.75" customHeight="1">
      <c r="A111" s="79">
        <v>8575</v>
      </c>
      <c r="B111" s="80" t="s">
        <v>53</v>
      </c>
      <c r="C111" s="833" t="s">
        <v>346</v>
      </c>
      <c r="D111" s="810"/>
      <c r="E111" s="810"/>
      <c r="F111" s="811"/>
      <c r="G111" s="89"/>
      <c r="H111" s="90"/>
      <c r="I111" s="89">
        <v>5</v>
      </c>
      <c r="J111" s="91"/>
      <c r="K111" s="464">
        <f t="shared" si="30"/>
        <v>0</v>
      </c>
      <c r="L111" s="92"/>
      <c r="M111" s="93">
        <v>44</v>
      </c>
      <c r="N111" s="742">
        <f>ROUND(M111*'Exchange Rate'!$B$3,2)</f>
        <v>42.2</v>
      </c>
      <c r="O111" s="92"/>
      <c r="P111" s="763">
        <f t="shared" si="1"/>
        <v>0</v>
      </c>
      <c r="Q111" s="53"/>
      <c r="R111" s="160"/>
      <c r="S111" s="161"/>
      <c r="T111" s="162"/>
      <c r="U111" s="263"/>
      <c r="V111" s="163"/>
      <c r="W111" s="258"/>
      <c r="X111" s="164"/>
      <c r="Y111" s="167"/>
      <c r="Z111" s="273"/>
      <c r="AA111" s="328"/>
      <c r="AB111" s="165"/>
      <c r="AC111" s="166"/>
      <c r="AD111" s="168"/>
      <c r="AF111" s="417">
        <f t="shared" si="17"/>
        <v>0</v>
      </c>
      <c r="AG111" s="418">
        <f t="shared" si="18"/>
        <v>0</v>
      </c>
      <c r="AH111" s="419">
        <f t="shared" si="19"/>
        <v>0</v>
      </c>
      <c r="AI111" s="420">
        <f t="shared" si="20"/>
        <v>0</v>
      </c>
      <c r="AJ111" s="421">
        <f t="shared" si="21"/>
        <v>0</v>
      </c>
      <c r="AK111" s="422">
        <f t="shared" si="22"/>
        <v>0</v>
      </c>
      <c r="AL111" s="423">
        <f t="shared" si="23"/>
        <v>0</v>
      </c>
      <c r="AM111" s="424">
        <f t="shared" si="24"/>
        <v>0</v>
      </c>
      <c r="AN111" s="425">
        <f t="shared" si="25"/>
        <v>0</v>
      </c>
      <c r="AO111" s="426">
        <f t="shared" si="26"/>
        <v>0</v>
      </c>
      <c r="AP111" s="427">
        <f t="shared" si="27"/>
        <v>0</v>
      </c>
      <c r="AQ111" s="428">
        <f t="shared" si="28"/>
        <v>0</v>
      </c>
      <c r="AR111" s="429">
        <f t="shared" si="29"/>
        <v>0</v>
      </c>
    </row>
    <row r="112" spans="1:44" ht="15.75" customHeight="1">
      <c r="A112" s="79">
        <v>8576</v>
      </c>
      <c r="B112" s="80" t="s">
        <v>53</v>
      </c>
      <c r="C112" s="833" t="s">
        <v>347</v>
      </c>
      <c r="D112" s="810"/>
      <c r="E112" s="810"/>
      <c r="F112" s="811"/>
      <c r="G112" s="89"/>
      <c r="H112" s="90"/>
      <c r="I112" s="89">
        <v>5</v>
      </c>
      <c r="J112" s="91"/>
      <c r="K112" s="464">
        <f t="shared" si="30"/>
        <v>0</v>
      </c>
      <c r="L112" s="92"/>
      <c r="M112" s="93">
        <v>53</v>
      </c>
      <c r="N112" s="742">
        <f>ROUND(M112*'Exchange Rate'!$B$3,2)</f>
        <v>50.83</v>
      </c>
      <c r="O112" s="92"/>
      <c r="P112" s="763">
        <f t="shared" si="1"/>
        <v>0</v>
      </c>
      <c r="Q112" s="53"/>
      <c r="R112" s="160"/>
      <c r="S112" s="161"/>
      <c r="T112" s="162"/>
      <c r="U112" s="263"/>
      <c r="V112" s="163"/>
      <c r="W112" s="258"/>
      <c r="X112" s="164"/>
      <c r="Y112" s="167"/>
      <c r="Z112" s="273"/>
      <c r="AA112" s="328"/>
      <c r="AB112" s="165"/>
      <c r="AC112" s="166"/>
      <c r="AD112" s="168"/>
      <c r="AF112" s="417">
        <f t="shared" si="17"/>
        <v>0</v>
      </c>
      <c r="AG112" s="418">
        <f t="shared" si="18"/>
        <v>0</v>
      </c>
      <c r="AH112" s="419">
        <f t="shared" si="19"/>
        <v>0</v>
      </c>
      <c r="AI112" s="420">
        <f t="shared" si="20"/>
        <v>0</v>
      </c>
      <c r="AJ112" s="421">
        <f t="shared" si="21"/>
        <v>0</v>
      </c>
      <c r="AK112" s="422">
        <f t="shared" si="22"/>
        <v>0</v>
      </c>
      <c r="AL112" s="423">
        <f t="shared" si="23"/>
        <v>0</v>
      </c>
      <c r="AM112" s="424">
        <f t="shared" si="24"/>
        <v>0</v>
      </c>
      <c r="AN112" s="425">
        <f t="shared" si="25"/>
        <v>0</v>
      </c>
      <c r="AO112" s="426">
        <f t="shared" si="26"/>
        <v>0</v>
      </c>
      <c r="AP112" s="427">
        <f t="shared" si="27"/>
        <v>0</v>
      </c>
      <c r="AQ112" s="428">
        <f t="shared" si="28"/>
        <v>0</v>
      </c>
      <c r="AR112" s="429">
        <f t="shared" si="29"/>
        <v>0</v>
      </c>
    </row>
    <row r="113" spans="1:44" ht="15.75" customHeight="1">
      <c r="A113" s="79">
        <v>8577</v>
      </c>
      <c r="B113" s="80" t="s">
        <v>53</v>
      </c>
      <c r="C113" s="833" t="s">
        <v>348</v>
      </c>
      <c r="D113" s="810"/>
      <c r="E113" s="810"/>
      <c r="F113" s="811"/>
      <c r="G113" s="89"/>
      <c r="H113" s="90"/>
      <c r="I113" s="89">
        <v>5</v>
      </c>
      <c r="J113" s="91"/>
      <c r="K113" s="464">
        <f t="shared" si="30"/>
        <v>0</v>
      </c>
      <c r="L113" s="92"/>
      <c r="M113" s="93">
        <v>49</v>
      </c>
      <c r="N113" s="742">
        <f>ROUND(M113*'Exchange Rate'!$B$3,2)</f>
        <v>47</v>
      </c>
      <c r="O113" s="92"/>
      <c r="P113" s="763">
        <f t="shared" si="1"/>
        <v>0</v>
      </c>
      <c r="Q113" s="53"/>
      <c r="R113" s="160"/>
      <c r="S113" s="161"/>
      <c r="T113" s="162"/>
      <c r="U113" s="263"/>
      <c r="V113" s="163"/>
      <c r="W113" s="258"/>
      <c r="X113" s="164"/>
      <c r="Y113" s="167"/>
      <c r="Z113" s="273"/>
      <c r="AA113" s="328"/>
      <c r="AB113" s="165"/>
      <c r="AC113" s="166"/>
      <c r="AD113" s="168"/>
      <c r="AF113" s="417">
        <f t="shared" si="17"/>
        <v>0</v>
      </c>
      <c r="AG113" s="418">
        <f t="shared" si="18"/>
        <v>0</v>
      </c>
      <c r="AH113" s="419">
        <f t="shared" si="19"/>
        <v>0</v>
      </c>
      <c r="AI113" s="420">
        <f t="shared" si="20"/>
        <v>0</v>
      </c>
      <c r="AJ113" s="421">
        <f t="shared" si="21"/>
        <v>0</v>
      </c>
      <c r="AK113" s="422">
        <f t="shared" si="22"/>
        <v>0</v>
      </c>
      <c r="AL113" s="423">
        <f t="shared" si="23"/>
        <v>0</v>
      </c>
      <c r="AM113" s="424">
        <f t="shared" si="24"/>
        <v>0</v>
      </c>
      <c r="AN113" s="425">
        <f t="shared" si="25"/>
        <v>0</v>
      </c>
      <c r="AO113" s="426">
        <f t="shared" si="26"/>
        <v>0</v>
      </c>
      <c r="AP113" s="427">
        <f t="shared" si="27"/>
        <v>0</v>
      </c>
      <c r="AQ113" s="428">
        <f t="shared" si="28"/>
        <v>0</v>
      </c>
      <c r="AR113" s="429">
        <f t="shared" si="29"/>
        <v>0</v>
      </c>
    </row>
    <row r="114" spans="1:44" ht="15.75" customHeight="1">
      <c r="A114" s="79">
        <v>8578</v>
      </c>
      <c r="B114" s="80" t="s">
        <v>53</v>
      </c>
      <c r="C114" s="833" t="s">
        <v>349</v>
      </c>
      <c r="D114" s="810"/>
      <c r="E114" s="810"/>
      <c r="F114" s="811"/>
      <c r="G114" s="89"/>
      <c r="H114" s="90"/>
      <c r="I114" s="89">
        <v>5</v>
      </c>
      <c r="J114" s="91"/>
      <c r="K114" s="464">
        <f t="shared" si="30"/>
        <v>0</v>
      </c>
      <c r="L114" s="92"/>
      <c r="M114" s="93">
        <v>51</v>
      </c>
      <c r="N114" s="742">
        <f>ROUND(M114*'Exchange Rate'!$B$3,2)</f>
        <v>48.91</v>
      </c>
      <c r="O114" s="92"/>
      <c r="P114" s="763">
        <f t="shared" si="1"/>
        <v>0</v>
      </c>
      <c r="Q114" s="53"/>
      <c r="R114" s="160"/>
      <c r="S114" s="161"/>
      <c r="T114" s="162"/>
      <c r="U114" s="263"/>
      <c r="V114" s="163"/>
      <c r="W114" s="258"/>
      <c r="X114" s="164"/>
      <c r="Y114" s="167"/>
      <c r="Z114" s="273"/>
      <c r="AA114" s="328"/>
      <c r="AB114" s="165"/>
      <c r="AC114" s="166"/>
      <c r="AD114" s="168"/>
      <c r="AF114" s="417">
        <f t="shared" si="17"/>
        <v>0</v>
      </c>
      <c r="AG114" s="418">
        <f t="shared" si="18"/>
        <v>0</v>
      </c>
      <c r="AH114" s="419">
        <f t="shared" si="19"/>
        <v>0</v>
      </c>
      <c r="AI114" s="420">
        <f t="shared" si="20"/>
        <v>0</v>
      </c>
      <c r="AJ114" s="421">
        <f t="shared" si="21"/>
        <v>0</v>
      </c>
      <c r="AK114" s="422">
        <f t="shared" si="22"/>
        <v>0</v>
      </c>
      <c r="AL114" s="423">
        <f t="shared" si="23"/>
        <v>0</v>
      </c>
      <c r="AM114" s="424">
        <f t="shared" si="24"/>
        <v>0</v>
      </c>
      <c r="AN114" s="425">
        <f t="shared" si="25"/>
        <v>0</v>
      </c>
      <c r="AO114" s="426">
        <f t="shared" si="26"/>
        <v>0</v>
      </c>
      <c r="AP114" s="427">
        <f t="shared" si="27"/>
        <v>0</v>
      </c>
      <c r="AQ114" s="428">
        <f t="shared" si="28"/>
        <v>0</v>
      </c>
      <c r="AR114" s="429">
        <f t="shared" si="29"/>
        <v>0</v>
      </c>
    </row>
    <row r="115" spans="1:44" ht="15.75" customHeight="1">
      <c r="A115" s="79">
        <v>8579</v>
      </c>
      <c r="B115" s="80" t="s">
        <v>53</v>
      </c>
      <c r="C115" s="833" t="s">
        <v>350</v>
      </c>
      <c r="D115" s="810"/>
      <c r="E115" s="810"/>
      <c r="F115" s="811"/>
      <c r="G115" s="89"/>
      <c r="H115" s="90"/>
      <c r="I115" s="89">
        <v>5</v>
      </c>
      <c r="J115" s="91"/>
      <c r="K115" s="464">
        <f t="shared" si="30"/>
        <v>0</v>
      </c>
      <c r="L115" s="92"/>
      <c r="M115" s="93">
        <v>55</v>
      </c>
      <c r="N115" s="742">
        <f>ROUND(M115*'Exchange Rate'!$B$3,2)</f>
        <v>52.75</v>
      </c>
      <c r="O115" s="92"/>
      <c r="P115" s="763">
        <f t="shared" si="1"/>
        <v>0</v>
      </c>
      <c r="Q115" s="53"/>
      <c r="R115" s="160"/>
      <c r="S115" s="161"/>
      <c r="T115" s="162"/>
      <c r="U115" s="263"/>
      <c r="V115" s="163"/>
      <c r="W115" s="258"/>
      <c r="X115" s="164"/>
      <c r="Y115" s="167"/>
      <c r="Z115" s="273"/>
      <c r="AA115" s="328"/>
      <c r="AB115" s="165"/>
      <c r="AC115" s="166"/>
      <c r="AD115" s="168"/>
      <c r="AF115" s="417">
        <f t="shared" si="17"/>
        <v>0</v>
      </c>
      <c r="AG115" s="418">
        <f t="shared" si="18"/>
        <v>0</v>
      </c>
      <c r="AH115" s="419">
        <f t="shared" si="19"/>
        <v>0</v>
      </c>
      <c r="AI115" s="420">
        <f t="shared" si="20"/>
        <v>0</v>
      </c>
      <c r="AJ115" s="421">
        <f t="shared" si="21"/>
        <v>0</v>
      </c>
      <c r="AK115" s="422">
        <f t="shared" si="22"/>
        <v>0</v>
      </c>
      <c r="AL115" s="423">
        <f t="shared" si="23"/>
        <v>0</v>
      </c>
      <c r="AM115" s="424">
        <f t="shared" si="24"/>
        <v>0</v>
      </c>
      <c r="AN115" s="425">
        <f t="shared" si="25"/>
        <v>0</v>
      </c>
      <c r="AO115" s="426">
        <f t="shared" si="26"/>
        <v>0</v>
      </c>
      <c r="AP115" s="427">
        <f t="shared" si="27"/>
        <v>0</v>
      </c>
      <c r="AQ115" s="428">
        <f t="shared" si="28"/>
        <v>0</v>
      </c>
      <c r="AR115" s="429">
        <f t="shared" si="29"/>
        <v>0</v>
      </c>
    </row>
    <row r="116" spans="1:44" ht="15.75" customHeight="1">
      <c r="A116" s="79">
        <v>8580</v>
      </c>
      <c r="B116" s="80" t="s">
        <v>53</v>
      </c>
      <c r="C116" s="833" t="s">
        <v>351</v>
      </c>
      <c r="D116" s="810"/>
      <c r="E116" s="810"/>
      <c r="F116" s="811"/>
      <c r="G116" s="89"/>
      <c r="H116" s="90"/>
      <c r="I116" s="89">
        <v>5</v>
      </c>
      <c r="J116" s="91"/>
      <c r="K116" s="464">
        <f t="shared" si="30"/>
        <v>0</v>
      </c>
      <c r="L116" s="92"/>
      <c r="M116" s="93">
        <v>60</v>
      </c>
      <c r="N116" s="742">
        <f>ROUND(M116*'Exchange Rate'!$B$3,2)</f>
        <v>57.55</v>
      </c>
      <c r="O116" s="92"/>
      <c r="P116" s="763">
        <f t="shared" si="1"/>
        <v>0</v>
      </c>
      <c r="Q116" s="53"/>
      <c r="R116" s="160"/>
      <c r="S116" s="161"/>
      <c r="T116" s="162"/>
      <c r="U116" s="263"/>
      <c r="V116" s="163"/>
      <c r="W116" s="258"/>
      <c r="X116" s="164"/>
      <c r="Y116" s="167"/>
      <c r="Z116" s="273"/>
      <c r="AA116" s="328"/>
      <c r="AB116" s="165"/>
      <c r="AC116" s="166"/>
      <c r="AD116" s="168"/>
      <c r="AF116" s="417">
        <f t="shared" si="17"/>
        <v>0</v>
      </c>
      <c r="AG116" s="418">
        <f t="shared" si="18"/>
        <v>0</v>
      </c>
      <c r="AH116" s="419">
        <f t="shared" si="19"/>
        <v>0</v>
      </c>
      <c r="AI116" s="420">
        <f t="shared" si="20"/>
        <v>0</v>
      </c>
      <c r="AJ116" s="421">
        <f t="shared" si="21"/>
        <v>0</v>
      </c>
      <c r="AK116" s="422">
        <f t="shared" si="22"/>
        <v>0</v>
      </c>
      <c r="AL116" s="423">
        <f t="shared" si="23"/>
        <v>0</v>
      </c>
      <c r="AM116" s="424">
        <f t="shared" si="24"/>
        <v>0</v>
      </c>
      <c r="AN116" s="425">
        <f t="shared" si="25"/>
        <v>0</v>
      </c>
      <c r="AO116" s="426">
        <f t="shared" si="26"/>
        <v>0</v>
      </c>
      <c r="AP116" s="427">
        <f t="shared" si="27"/>
        <v>0</v>
      </c>
      <c r="AQ116" s="428">
        <f t="shared" si="28"/>
        <v>0</v>
      </c>
      <c r="AR116" s="429">
        <f t="shared" si="29"/>
        <v>0</v>
      </c>
    </row>
    <row r="117" spans="1:44" ht="15.75" customHeight="1">
      <c r="A117" s="79">
        <v>8581</v>
      </c>
      <c r="B117" s="80" t="s">
        <v>53</v>
      </c>
      <c r="C117" s="833" t="s">
        <v>352</v>
      </c>
      <c r="D117" s="810"/>
      <c r="E117" s="810"/>
      <c r="F117" s="811"/>
      <c r="G117" s="89"/>
      <c r="H117" s="90"/>
      <c r="I117" s="89">
        <v>5</v>
      </c>
      <c r="J117" s="91"/>
      <c r="K117" s="464">
        <f t="shared" si="30"/>
        <v>0</v>
      </c>
      <c r="L117" s="92"/>
      <c r="M117" s="93">
        <v>68</v>
      </c>
      <c r="N117" s="742">
        <f>ROUND(M117*'Exchange Rate'!$B$3,2)</f>
        <v>65.22</v>
      </c>
      <c r="O117" s="92"/>
      <c r="P117" s="763">
        <f t="shared" si="1"/>
        <v>0</v>
      </c>
      <c r="Q117" s="53"/>
      <c r="R117" s="160"/>
      <c r="S117" s="161"/>
      <c r="T117" s="162"/>
      <c r="U117" s="263"/>
      <c r="V117" s="163"/>
      <c r="W117" s="258"/>
      <c r="X117" s="164"/>
      <c r="Y117" s="167"/>
      <c r="Z117" s="273"/>
      <c r="AA117" s="328"/>
      <c r="AB117" s="165"/>
      <c r="AC117" s="166"/>
      <c r="AD117" s="168"/>
      <c r="AF117" s="417">
        <f t="shared" si="17"/>
        <v>0</v>
      </c>
      <c r="AG117" s="418">
        <f t="shared" si="18"/>
        <v>0</v>
      </c>
      <c r="AH117" s="419">
        <f t="shared" si="19"/>
        <v>0</v>
      </c>
      <c r="AI117" s="420">
        <f t="shared" si="20"/>
        <v>0</v>
      </c>
      <c r="AJ117" s="421">
        <f t="shared" si="21"/>
        <v>0</v>
      </c>
      <c r="AK117" s="422">
        <f t="shared" si="22"/>
        <v>0</v>
      </c>
      <c r="AL117" s="423">
        <f t="shared" si="23"/>
        <v>0</v>
      </c>
      <c r="AM117" s="424">
        <f t="shared" si="24"/>
        <v>0</v>
      </c>
      <c r="AN117" s="425">
        <f t="shared" si="25"/>
        <v>0</v>
      </c>
      <c r="AO117" s="426">
        <f t="shared" si="26"/>
        <v>0</v>
      </c>
      <c r="AP117" s="427">
        <f t="shared" si="27"/>
        <v>0</v>
      </c>
      <c r="AQ117" s="428">
        <f t="shared" si="28"/>
        <v>0</v>
      </c>
      <c r="AR117" s="429">
        <f t="shared" si="29"/>
        <v>0</v>
      </c>
    </row>
    <row r="118" spans="1:44" ht="15.75" customHeight="1">
      <c r="A118" s="79">
        <v>8582</v>
      </c>
      <c r="B118" s="80" t="s">
        <v>53</v>
      </c>
      <c r="C118" s="833" t="s">
        <v>353</v>
      </c>
      <c r="D118" s="810"/>
      <c r="E118" s="810"/>
      <c r="F118" s="811"/>
      <c r="G118" s="89"/>
      <c r="H118" s="90"/>
      <c r="I118" s="89">
        <v>5</v>
      </c>
      <c r="J118" s="91"/>
      <c r="K118" s="464">
        <f t="shared" si="30"/>
        <v>0</v>
      </c>
      <c r="L118" s="92"/>
      <c r="M118" s="93">
        <v>69</v>
      </c>
      <c r="N118" s="742">
        <f>ROUND(M118*'Exchange Rate'!$B$3,2)</f>
        <v>66.180000000000007</v>
      </c>
      <c r="O118" s="92"/>
      <c r="P118" s="763">
        <f t="shared" si="1"/>
        <v>0</v>
      </c>
      <c r="Q118" s="53"/>
      <c r="R118" s="160"/>
      <c r="S118" s="161"/>
      <c r="T118" s="162"/>
      <c r="U118" s="263"/>
      <c r="V118" s="163"/>
      <c r="W118" s="258"/>
      <c r="X118" s="164"/>
      <c r="Y118" s="167"/>
      <c r="Z118" s="273"/>
      <c r="AA118" s="328"/>
      <c r="AB118" s="165"/>
      <c r="AC118" s="166"/>
      <c r="AD118" s="168"/>
      <c r="AF118" s="417">
        <f t="shared" si="17"/>
        <v>0</v>
      </c>
      <c r="AG118" s="418">
        <f t="shared" si="18"/>
        <v>0</v>
      </c>
      <c r="AH118" s="419">
        <f t="shared" si="19"/>
        <v>0</v>
      </c>
      <c r="AI118" s="420">
        <f t="shared" si="20"/>
        <v>0</v>
      </c>
      <c r="AJ118" s="421">
        <f t="shared" si="21"/>
        <v>0</v>
      </c>
      <c r="AK118" s="422">
        <f t="shared" si="22"/>
        <v>0</v>
      </c>
      <c r="AL118" s="423">
        <f t="shared" si="23"/>
        <v>0</v>
      </c>
      <c r="AM118" s="424">
        <f t="shared" si="24"/>
        <v>0</v>
      </c>
      <c r="AN118" s="425">
        <f t="shared" si="25"/>
        <v>0</v>
      </c>
      <c r="AO118" s="426">
        <f t="shared" si="26"/>
        <v>0</v>
      </c>
      <c r="AP118" s="427">
        <f t="shared" si="27"/>
        <v>0</v>
      </c>
      <c r="AQ118" s="428">
        <f t="shared" si="28"/>
        <v>0</v>
      </c>
      <c r="AR118" s="429">
        <f t="shared" si="29"/>
        <v>0</v>
      </c>
    </row>
    <row r="119" spans="1:44" ht="15.75" customHeight="1">
      <c r="A119" s="79">
        <v>8583</v>
      </c>
      <c r="B119" s="80" t="s">
        <v>53</v>
      </c>
      <c r="C119" s="833" t="s">
        <v>354</v>
      </c>
      <c r="D119" s="810"/>
      <c r="E119" s="810"/>
      <c r="F119" s="811"/>
      <c r="G119" s="89"/>
      <c r="H119" s="90"/>
      <c r="I119" s="89">
        <v>5</v>
      </c>
      <c r="J119" s="91"/>
      <c r="K119" s="464">
        <f t="shared" si="30"/>
        <v>0</v>
      </c>
      <c r="L119" s="92"/>
      <c r="M119" s="93">
        <v>85</v>
      </c>
      <c r="N119" s="742">
        <f>ROUND(M119*'Exchange Rate'!$B$3,2)</f>
        <v>81.52</v>
      </c>
      <c r="O119" s="92"/>
      <c r="P119" s="763">
        <f t="shared" si="1"/>
        <v>0</v>
      </c>
      <c r="Q119" s="53"/>
      <c r="R119" s="160"/>
      <c r="S119" s="161"/>
      <c r="T119" s="162"/>
      <c r="U119" s="263"/>
      <c r="V119" s="163"/>
      <c r="W119" s="258"/>
      <c r="X119" s="164"/>
      <c r="Y119" s="167"/>
      <c r="Z119" s="273"/>
      <c r="AA119" s="328"/>
      <c r="AB119" s="165"/>
      <c r="AC119" s="166"/>
      <c r="AD119" s="168"/>
      <c r="AF119" s="417">
        <f t="shared" si="17"/>
        <v>0</v>
      </c>
      <c r="AG119" s="418">
        <f t="shared" si="18"/>
        <v>0</v>
      </c>
      <c r="AH119" s="419">
        <f t="shared" si="19"/>
        <v>0</v>
      </c>
      <c r="AI119" s="420">
        <f t="shared" si="20"/>
        <v>0</v>
      </c>
      <c r="AJ119" s="421">
        <f t="shared" si="21"/>
        <v>0</v>
      </c>
      <c r="AK119" s="422">
        <f t="shared" si="22"/>
        <v>0</v>
      </c>
      <c r="AL119" s="423">
        <f t="shared" si="23"/>
        <v>0</v>
      </c>
      <c r="AM119" s="424">
        <f t="shared" si="24"/>
        <v>0</v>
      </c>
      <c r="AN119" s="425">
        <f t="shared" si="25"/>
        <v>0</v>
      </c>
      <c r="AO119" s="426">
        <f t="shared" si="26"/>
        <v>0</v>
      </c>
      <c r="AP119" s="427">
        <f t="shared" si="27"/>
        <v>0</v>
      </c>
      <c r="AQ119" s="428">
        <f t="shared" si="28"/>
        <v>0</v>
      </c>
      <c r="AR119" s="429">
        <f t="shared" si="29"/>
        <v>0</v>
      </c>
    </row>
    <row r="120" spans="1:44" ht="15.75" customHeight="1">
      <c r="A120" s="79">
        <v>8584</v>
      </c>
      <c r="B120" s="80" t="s">
        <v>53</v>
      </c>
      <c r="C120" s="833" t="s">
        <v>355</v>
      </c>
      <c r="D120" s="810"/>
      <c r="E120" s="810"/>
      <c r="F120" s="811"/>
      <c r="G120" s="89"/>
      <c r="H120" s="90"/>
      <c r="I120" s="89">
        <v>5</v>
      </c>
      <c r="J120" s="91"/>
      <c r="K120" s="464">
        <f t="shared" si="30"/>
        <v>0</v>
      </c>
      <c r="L120" s="92"/>
      <c r="M120" s="93">
        <v>86</v>
      </c>
      <c r="N120" s="742">
        <f>ROUND(M120*'Exchange Rate'!$B$3,2)</f>
        <v>82.48</v>
      </c>
      <c r="O120" s="92"/>
      <c r="P120" s="763">
        <f t="shared" si="1"/>
        <v>0</v>
      </c>
      <c r="Q120" s="53"/>
      <c r="R120" s="160"/>
      <c r="S120" s="161"/>
      <c r="T120" s="162"/>
      <c r="U120" s="263"/>
      <c r="V120" s="163"/>
      <c r="W120" s="258"/>
      <c r="X120" s="164"/>
      <c r="Y120" s="167"/>
      <c r="Z120" s="273"/>
      <c r="AA120" s="328"/>
      <c r="AB120" s="165"/>
      <c r="AC120" s="166"/>
      <c r="AD120" s="168"/>
      <c r="AF120" s="417">
        <f t="shared" si="17"/>
        <v>0</v>
      </c>
      <c r="AG120" s="418">
        <f t="shared" si="18"/>
        <v>0</v>
      </c>
      <c r="AH120" s="419">
        <f t="shared" si="19"/>
        <v>0</v>
      </c>
      <c r="AI120" s="420">
        <f t="shared" si="20"/>
        <v>0</v>
      </c>
      <c r="AJ120" s="421">
        <f t="shared" si="21"/>
        <v>0</v>
      </c>
      <c r="AK120" s="422">
        <f t="shared" si="22"/>
        <v>0</v>
      </c>
      <c r="AL120" s="423">
        <f t="shared" si="23"/>
        <v>0</v>
      </c>
      <c r="AM120" s="424">
        <f t="shared" si="24"/>
        <v>0</v>
      </c>
      <c r="AN120" s="425">
        <f t="shared" si="25"/>
        <v>0</v>
      </c>
      <c r="AO120" s="426">
        <f t="shared" si="26"/>
        <v>0</v>
      </c>
      <c r="AP120" s="427">
        <f t="shared" si="27"/>
        <v>0</v>
      </c>
      <c r="AQ120" s="428">
        <f t="shared" si="28"/>
        <v>0</v>
      </c>
      <c r="AR120" s="429">
        <f t="shared" si="29"/>
        <v>0</v>
      </c>
    </row>
    <row r="121" spans="1:44" ht="15.75" customHeight="1">
      <c r="A121" s="79">
        <v>8585</v>
      </c>
      <c r="B121" s="80" t="s">
        <v>53</v>
      </c>
      <c r="C121" s="833" t="s">
        <v>356</v>
      </c>
      <c r="D121" s="810"/>
      <c r="E121" s="810"/>
      <c r="F121" s="811"/>
      <c r="G121" s="89"/>
      <c r="H121" s="90"/>
      <c r="I121" s="89">
        <v>5</v>
      </c>
      <c r="J121" s="91"/>
      <c r="K121" s="464">
        <f t="shared" si="30"/>
        <v>0</v>
      </c>
      <c r="L121" s="92"/>
      <c r="M121" s="93">
        <v>88</v>
      </c>
      <c r="N121" s="742">
        <f>ROUND(M121*'Exchange Rate'!$B$3,2)</f>
        <v>84.4</v>
      </c>
      <c r="O121" s="92"/>
      <c r="P121" s="763">
        <f t="shared" si="1"/>
        <v>0</v>
      </c>
      <c r="Q121" s="53"/>
      <c r="R121" s="160"/>
      <c r="S121" s="161"/>
      <c r="T121" s="162"/>
      <c r="U121" s="263"/>
      <c r="V121" s="163"/>
      <c r="W121" s="258"/>
      <c r="X121" s="164"/>
      <c r="Y121" s="167"/>
      <c r="Z121" s="273"/>
      <c r="AA121" s="328"/>
      <c r="AB121" s="165"/>
      <c r="AC121" s="166"/>
      <c r="AD121" s="168"/>
      <c r="AF121" s="417">
        <f t="shared" si="17"/>
        <v>0</v>
      </c>
      <c r="AG121" s="418">
        <f t="shared" si="18"/>
        <v>0</v>
      </c>
      <c r="AH121" s="419">
        <f t="shared" si="19"/>
        <v>0</v>
      </c>
      <c r="AI121" s="420">
        <f t="shared" si="20"/>
        <v>0</v>
      </c>
      <c r="AJ121" s="421">
        <f t="shared" si="21"/>
        <v>0</v>
      </c>
      <c r="AK121" s="422">
        <f t="shared" si="22"/>
        <v>0</v>
      </c>
      <c r="AL121" s="423">
        <f t="shared" si="23"/>
        <v>0</v>
      </c>
      <c r="AM121" s="424">
        <f t="shared" si="24"/>
        <v>0</v>
      </c>
      <c r="AN121" s="425">
        <f t="shared" si="25"/>
        <v>0</v>
      </c>
      <c r="AO121" s="426">
        <f t="shared" si="26"/>
        <v>0</v>
      </c>
      <c r="AP121" s="427">
        <f t="shared" si="27"/>
        <v>0</v>
      </c>
      <c r="AQ121" s="428">
        <f t="shared" si="28"/>
        <v>0</v>
      </c>
      <c r="AR121" s="429">
        <f t="shared" si="29"/>
        <v>0</v>
      </c>
    </row>
    <row r="122" spans="1:44" ht="15.75" customHeight="1">
      <c r="A122" s="79">
        <v>8586</v>
      </c>
      <c r="B122" s="80" t="s">
        <v>53</v>
      </c>
      <c r="C122" s="833" t="s">
        <v>357</v>
      </c>
      <c r="D122" s="810"/>
      <c r="E122" s="810"/>
      <c r="F122" s="811"/>
      <c r="G122" s="89"/>
      <c r="H122" s="90"/>
      <c r="I122" s="89">
        <v>5</v>
      </c>
      <c r="J122" s="91"/>
      <c r="K122" s="464">
        <f t="shared" si="30"/>
        <v>0</v>
      </c>
      <c r="L122" s="92"/>
      <c r="M122" s="93">
        <v>77</v>
      </c>
      <c r="N122" s="742">
        <f>ROUND(M122*'Exchange Rate'!$B$3,2)</f>
        <v>73.849999999999994</v>
      </c>
      <c r="O122" s="92"/>
      <c r="P122" s="763">
        <f t="shared" si="1"/>
        <v>0</v>
      </c>
      <c r="Q122" s="53"/>
      <c r="R122" s="160"/>
      <c r="S122" s="161"/>
      <c r="T122" s="162"/>
      <c r="U122" s="263"/>
      <c r="V122" s="163"/>
      <c r="W122" s="258"/>
      <c r="X122" s="164"/>
      <c r="Y122" s="167"/>
      <c r="Z122" s="273"/>
      <c r="AA122" s="328"/>
      <c r="AB122" s="165"/>
      <c r="AC122" s="166"/>
      <c r="AD122" s="168"/>
      <c r="AF122" s="417">
        <f t="shared" si="17"/>
        <v>0</v>
      </c>
      <c r="AG122" s="418">
        <f t="shared" si="18"/>
        <v>0</v>
      </c>
      <c r="AH122" s="419">
        <f t="shared" si="19"/>
        <v>0</v>
      </c>
      <c r="AI122" s="420">
        <f t="shared" si="20"/>
        <v>0</v>
      </c>
      <c r="AJ122" s="421">
        <f t="shared" si="21"/>
        <v>0</v>
      </c>
      <c r="AK122" s="422">
        <f t="shared" si="22"/>
        <v>0</v>
      </c>
      <c r="AL122" s="423">
        <f t="shared" si="23"/>
        <v>0</v>
      </c>
      <c r="AM122" s="424">
        <f t="shared" si="24"/>
        <v>0</v>
      </c>
      <c r="AN122" s="425">
        <f t="shared" si="25"/>
        <v>0</v>
      </c>
      <c r="AO122" s="426">
        <f t="shared" si="26"/>
        <v>0</v>
      </c>
      <c r="AP122" s="427">
        <f t="shared" si="27"/>
        <v>0</v>
      </c>
      <c r="AQ122" s="428">
        <f t="shared" si="28"/>
        <v>0</v>
      </c>
      <c r="AR122" s="429">
        <f t="shared" si="29"/>
        <v>0</v>
      </c>
    </row>
    <row r="123" spans="1:44" ht="15.75" customHeight="1">
      <c r="A123" s="79">
        <v>8587</v>
      </c>
      <c r="B123" s="80" t="s">
        <v>53</v>
      </c>
      <c r="C123" s="833" t="s">
        <v>358</v>
      </c>
      <c r="D123" s="810"/>
      <c r="E123" s="810"/>
      <c r="F123" s="811"/>
      <c r="G123" s="89"/>
      <c r="H123" s="90"/>
      <c r="I123" s="89">
        <v>5</v>
      </c>
      <c r="J123" s="91"/>
      <c r="K123" s="464">
        <f t="shared" si="30"/>
        <v>0</v>
      </c>
      <c r="L123" s="92"/>
      <c r="M123" s="93">
        <v>122</v>
      </c>
      <c r="N123" s="742">
        <f>ROUND(M123*'Exchange Rate'!$B$3,2)</f>
        <v>117.01</v>
      </c>
      <c r="O123" s="92"/>
      <c r="P123" s="763">
        <f t="shared" si="1"/>
        <v>0</v>
      </c>
      <c r="Q123" s="53"/>
      <c r="R123" s="160"/>
      <c r="S123" s="161"/>
      <c r="T123" s="162"/>
      <c r="U123" s="263"/>
      <c r="V123" s="163"/>
      <c r="W123" s="258"/>
      <c r="X123" s="164"/>
      <c r="Y123" s="167"/>
      <c r="Z123" s="273"/>
      <c r="AA123" s="328"/>
      <c r="AB123" s="165"/>
      <c r="AC123" s="166"/>
      <c r="AD123" s="168"/>
      <c r="AF123" s="417">
        <f t="shared" si="17"/>
        <v>0</v>
      </c>
      <c r="AG123" s="418">
        <f t="shared" si="18"/>
        <v>0</v>
      </c>
      <c r="AH123" s="419">
        <f t="shared" si="19"/>
        <v>0</v>
      </c>
      <c r="AI123" s="420">
        <f t="shared" si="20"/>
        <v>0</v>
      </c>
      <c r="AJ123" s="421">
        <f t="shared" si="21"/>
        <v>0</v>
      </c>
      <c r="AK123" s="422">
        <f t="shared" si="22"/>
        <v>0</v>
      </c>
      <c r="AL123" s="423">
        <f t="shared" si="23"/>
        <v>0</v>
      </c>
      <c r="AM123" s="424">
        <f t="shared" si="24"/>
        <v>0</v>
      </c>
      <c r="AN123" s="425">
        <f t="shared" si="25"/>
        <v>0</v>
      </c>
      <c r="AO123" s="426">
        <f t="shared" si="26"/>
        <v>0</v>
      </c>
      <c r="AP123" s="427">
        <f t="shared" si="27"/>
        <v>0</v>
      </c>
      <c r="AQ123" s="428">
        <f t="shared" si="28"/>
        <v>0</v>
      </c>
      <c r="AR123" s="429">
        <f t="shared" si="29"/>
        <v>0</v>
      </c>
    </row>
    <row r="124" spans="1:44" ht="15.75" customHeight="1">
      <c r="A124" s="79">
        <v>8588</v>
      </c>
      <c r="B124" s="80" t="s">
        <v>53</v>
      </c>
      <c r="C124" s="833" t="s">
        <v>359</v>
      </c>
      <c r="D124" s="810"/>
      <c r="E124" s="810"/>
      <c r="F124" s="811"/>
      <c r="G124" s="89"/>
      <c r="H124" s="90"/>
      <c r="I124" s="89">
        <v>5</v>
      </c>
      <c r="J124" s="91"/>
      <c r="K124" s="464">
        <f t="shared" si="30"/>
        <v>0</v>
      </c>
      <c r="L124" s="92"/>
      <c r="M124" s="93">
        <v>124</v>
      </c>
      <c r="N124" s="742">
        <f>ROUND(M124*'Exchange Rate'!$B$3,2)</f>
        <v>118.93</v>
      </c>
      <c r="O124" s="92"/>
      <c r="P124" s="763">
        <f t="shared" si="1"/>
        <v>0</v>
      </c>
      <c r="Q124" s="53"/>
      <c r="R124" s="160"/>
      <c r="S124" s="161"/>
      <c r="T124" s="162"/>
      <c r="U124" s="263"/>
      <c r="V124" s="163"/>
      <c r="W124" s="258"/>
      <c r="X124" s="164"/>
      <c r="Y124" s="167"/>
      <c r="Z124" s="273"/>
      <c r="AA124" s="328"/>
      <c r="AB124" s="165"/>
      <c r="AC124" s="166"/>
      <c r="AD124" s="168"/>
      <c r="AF124" s="417">
        <f t="shared" si="17"/>
        <v>0</v>
      </c>
      <c r="AG124" s="418">
        <f t="shared" si="18"/>
        <v>0</v>
      </c>
      <c r="AH124" s="419">
        <f t="shared" si="19"/>
        <v>0</v>
      </c>
      <c r="AI124" s="420">
        <f t="shared" si="20"/>
        <v>0</v>
      </c>
      <c r="AJ124" s="421">
        <f t="shared" si="21"/>
        <v>0</v>
      </c>
      <c r="AK124" s="422">
        <f t="shared" si="22"/>
        <v>0</v>
      </c>
      <c r="AL124" s="423">
        <f t="shared" si="23"/>
        <v>0</v>
      </c>
      <c r="AM124" s="424">
        <f t="shared" si="24"/>
        <v>0</v>
      </c>
      <c r="AN124" s="425">
        <f t="shared" si="25"/>
        <v>0</v>
      </c>
      <c r="AO124" s="426">
        <f t="shared" si="26"/>
        <v>0</v>
      </c>
      <c r="AP124" s="427">
        <f t="shared" si="27"/>
        <v>0</v>
      </c>
      <c r="AQ124" s="428">
        <f t="shared" si="28"/>
        <v>0</v>
      </c>
      <c r="AR124" s="429">
        <f t="shared" si="29"/>
        <v>0</v>
      </c>
    </row>
    <row r="125" spans="1:44" ht="15.75" customHeight="1">
      <c r="A125" s="79">
        <v>8589</v>
      </c>
      <c r="B125" s="80" t="s">
        <v>53</v>
      </c>
      <c r="C125" s="833" t="s">
        <v>360</v>
      </c>
      <c r="D125" s="810"/>
      <c r="E125" s="810"/>
      <c r="F125" s="811"/>
      <c r="G125" s="89"/>
      <c r="H125" s="90"/>
      <c r="I125" s="89">
        <v>5</v>
      </c>
      <c r="J125" s="91"/>
      <c r="K125" s="464">
        <f t="shared" si="30"/>
        <v>0</v>
      </c>
      <c r="L125" s="92"/>
      <c r="M125" s="93">
        <v>162</v>
      </c>
      <c r="N125" s="742">
        <f>ROUND(M125*'Exchange Rate'!$B$3,2)</f>
        <v>155.37</v>
      </c>
      <c r="O125" s="92"/>
      <c r="P125" s="763">
        <f t="shared" si="1"/>
        <v>0</v>
      </c>
      <c r="Q125" s="53"/>
      <c r="R125" s="160"/>
      <c r="S125" s="161"/>
      <c r="T125" s="162"/>
      <c r="U125" s="263"/>
      <c r="V125" s="163"/>
      <c r="W125" s="258"/>
      <c r="X125" s="164"/>
      <c r="Y125" s="167"/>
      <c r="Z125" s="273"/>
      <c r="AA125" s="328"/>
      <c r="AB125" s="165"/>
      <c r="AC125" s="166"/>
      <c r="AD125" s="168"/>
      <c r="AF125" s="417">
        <f t="shared" si="17"/>
        <v>0</v>
      </c>
      <c r="AG125" s="418">
        <f t="shared" si="18"/>
        <v>0</v>
      </c>
      <c r="AH125" s="419">
        <f t="shared" si="19"/>
        <v>0</v>
      </c>
      <c r="AI125" s="420">
        <f t="shared" si="20"/>
        <v>0</v>
      </c>
      <c r="AJ125" s="421">
        <f t="shared" si="21"/>
        <v>0</v>
      </c>
      <c r="AK125" s="422">
        <f t="shared" si="22"/>
        <v>0</v>
      </c>
      <c r="AL125" s="423">
        <f t="shared" si="23"/>
        <v>0</v>
      </c>
      <c r="AM125" s="424">
        <f t="shared" si="24"/>
        <v>0</v>
      </c>
      <c r="AN125" s="425">
        <f t="shared" si="25"/>
        <v>0</v>
      </c>
      <c r="AO125" s="426">
        <f t="shared" si="26"/>
        <v>0</v>
      </c>
      <c r="AP125" s="427">
        <f t="shared" si="27"/>
        <v>0</v>
      </c>
      <c r="AQ125" s="428">
        <f t="shared" si="28"/>
        <v>0</v>
      </c>
      <c r="AR125" s="429">
        <f t="shared" si="29"/>
        <v>0</v>
      </c>
    </row>
    <row r="126" spans="1:44" ht="15.75" customHeight="1">
      <c r="A126" s="248">
        <v>6917</v>
      </c>
      <c r="B126" s="249" t="s">
        <v>34</v>
      </c>
      <c r="C126" s="834" t="s">
        <v>36</v>
      </c>
      <c r="D126" s="835"/>
      <c r="E126" s="835"/>
      <c r="F126" s="836"/>
      <c r="G126" s="215"/>
      <c r="H126" s="216"/>
      <c r="I126" s="215">
        <v>5</v>
      </c>
      <c r="J126" s="217"/>
      <c r="K126" s="465">
        <f t="shared" si="30"/>
        <v>0</v>
      </c>
      <c r="L126" s="218"/>
      <c r="M126" s="219">
        <v>25</v>
      </c>
      <c r="N126" s="743">
        <f>ROUND(M126*'Exchange Rate'!$B$3,2)</f>
        <v>23.98</v>
      </c>
      <c r="O126" s="218"/>
      <c r="P126" s="764">
        <f t="shared" si="1"/>
        <v>0</v>
      </c>
      <c r="Q126" s="53"/>
      <c r="R126" s="160"/>
      <c r="S126" s="161"/>
      <c r="T126" s="162"/>
      <c r="U126" s="263"/>
      <c r="V126" s="163"/>
      <c r="W126" s="258"/>
      <c r="X126" s="164"/>
      <c r="Y126" s="167"/>
      <c r="Z126" s="273"/>
      <c r="AA126" s="328"/>
      <c r="AB126" s="165"/>
      <c r="AC126" s="166"/>
      <c r="AD126" s="168"/>
      <c r="AF126" s="417">
        <f t="shared" si="17"/>
        <v>0</v>
      </c>
      <c r="AG126" s="418">
        <f t="shared" si="18"/>
        <v>0</v>
      </c>
      <c r="AH126" s="419">
        <f t="shared" si="19"/>
        <v>0</v>
      </c>
      <c r="AI126" s="420">
        <f t="shared" si="20"/>
        <v>0</v>
      </c>
      <c r="AJ126" s="421">
        <f t="shared" si="21"/>
        <v>0</v>
      </c>
      <c r="AK126" s="422">
        <f t="shared" si="22"/>
        <v>0</v>
      </c>
      <c r="AL126" s="423">
        <f t="shared" si="23"/>
        <v>0</v>
      </c>
      <c r="AM126" s="424">
        <f t="shared" si="24"/>
        <v>0</v>
      </c>
      <c r="AN126" s="425">
        <f t="shared" si="25"/>
        <v>0</v>
      </c>
      <c r="AO126" s="426">
        <f t="shared" si="26"/>
        <v>0</v>
      </c>
      <c r="AP126" s="427">
        <f t="shared" si="27"/>
        <v>0</v>
      </c>
      <c r="AQ126" s="428">
        <f t="shared" si="28"/>
        <v>0</v>
      </c>
      <c r="AR126" s="429">
        <f t="shared" si="29"/>
        <v>0</v>
      </c>
    </row>
    <row r="127" spans="1:44" ht="15.75" customHeight="1">
      <c r="A127" s="221">
        <v>6911</v>
      </c>
      <c r="B127" s="222" t="s">
        <v>97</v>
      </c>
      <c r="C127" s="821" t="s">
        <v>36</v>
      </c>
      <c r="D127" s="822"/>
      <c r="E127" s="822"/>
      <c r="F127" s="823"/>
      <c r="G127" s="223"/>
      <c r="H127" s="224"/>
      <c r="I127" s="223">
        <v>3</v>
      </c>
      <c r="J127" s="225"/>
      <c r="K127" s="466">
        <f t="shared" si="30"/>
        <v>0</v>
      </c>
      <c r="L127" s="226"/>
      <c r="M127" s="227">
        <v>349</v>
      </c>
      <c r="N127" s="744">
        <f>ROUND(M127*'Exchange Rate'!$B$3,2)</f>
        <v>334.73</v>
      </c>
      <c r="O127" s="226"/>
      <c r="P127" s="765">
        <f t="shared" si="1"/>
        <v>0</v>
      </c>
      <c r="Q127" s="53"/>
      <c r="R127" s="160"/>
      <c r="S127" s="161"/>
      <c r="T127" s="162"/>
      <c r="U127" s="263"/>
      <c r="V127" s="163"/>
      <c r="W127" s="258"/>
      <c r="X127" s="164"/>
      <c r="Y127" s="167"/>
      <c r="Z127" s="273"/>
      <c r="AA127" s="328"/>
      <c r="AB127" s="165"/>
      <c r="AC127" s="166"/>
      <c r="AD127" s="168"/>
      <c r="AF127" s="417">
        <f t="shared" si="17"/>
        <v>0</v>
      </c>
      <c r="AG127" s="418">
        <f t="shared" si="18"/>
        <v>0</v>
      </c>
      <c r="AH127" s="419">
        <f t="shared" si="19"/>
        <v>0</v>
      </c>
      <c r="AI127" s="420">
        <f t="shared" si="20"/>
        <v>0</v>
      </c>
      <c r="AJ127" s="421">
        <f t="shared" si="21"/>
        <v>0</v>
      </c>
      <c r="AK127" s="422">
        <f t="shared" si="22"/>
        <v>0</v>
      </c>
      <c r="AL127" s="423">
        <f t="shared" si="23"/>
        <v>0</v>
      </c>
      <c r="AM127" s="424">
        <f t="shared" si="24"/>
        <v>0</v>
      </c>
      <c r="AN127" s="425">
        <f t="shared" si="25"/>
        <v>0</v>
      </c>
      <c r="AO127" s="426">
        <f t="shared" si="26"/>
        <v>0</v>
      </c>
      <c r="AP127" s="427">
        <f t="shared" si="27"/>
        <v>0</v>
      </c>
      <c r="AQ127" s="428">
        <f t="shared" si="28"/>
        <v>0</v>
      </c>
      <c r="AR127" s="429">
        <f t="shared" si="29"/>
        <v>0</v>
      </c>
    </row>
    <row r="128" spans="1:44" ht="15.75" customHeight="1">
      <c r="A128" s="221">
        <v>6923</v>
      </c>
      <c r="B128" s="222" t="s">
        <v>97</v>
      </c>
      <c r="C128" s="821" t="s">
        <v>37</v>
      </c>
      <c r="D128" s="822"/>
      <c r="E128" s="822"/>
      <c r="F128" s="823"/>
      <c r="G128" s="223"/>
      <c r="H128" s="224"/>
      <c r="I128" s="223">
        <v>5</v>
      </c>
      <c r="J128" s="225"/>
      <c r="K128" s="466">
        <f t="shared" si="30"/>
        <v>0</v>
      </c>
      <c r="L128" s="226"/>
      <c r="M128" s="227">
        <v>89</v>
      </c>
      <c r="N128" s="744">
        <f>ROUND(M128*'Exchange Rate'!$B$3,2)</f>
        <v>85.36</v>
      </c>
      <c r="O128" s="226"/>
      <c r="P128" s="765">
        <f t="shared" si="1"/>
        <v>0</v>
      </c>
      <c r="Q128" s="53"/>
      <c r="R128" s="160"/>
      <c r="S128" s="161"/>
      <c r="T128" s="162"/>
      <c r="U128" s="263"/>
      <c r="V128" s="163"/>
      <c r="W128" s="258"/>
      <c r="X128" s="164"/>
      <c r="Y128" s="167"/>
      <c r="Z128" s="273"/>
      <c r="AA128" s="328"/>
      <c r="AB128" s="165"/>
      <c r="AC128" s="166"/>
      <c r="AD128" s="168"/>
      <c r="AF128" s="417">
        <f t="shared" si="17"/>
        <v>0</v>
      </c>
      <c r="AG128" s="418">
        <f t="shared" si="18"/>
        <v>0</v>
      </c>
      <c r="AH128" s="419">
        <f t="shared" si="19"/>
        <v>0</v>
      </c>
      <c r="AI128" s="420">
        <f t="shared" si="20"/>
        <v>0</v>
      </c>
      <c r="AJ128" s="421">
        <f t="shared" si="21"/>
        <v>0</v>
      </c>
      <c r="AK128" s="422">
        <f t="shared" si="22"/>
        <v>0</v>
      </c>
      <c r="AL128" s="423">
        <f t="shared" si="23"/>
        <v>0</v>
      </c>
      <c r="AM128" s="424">
        <f t="shared" si="24"/>
        <v>0</v>
      </c>
      <c r="AN128" s="425">
        <f t="shared" si="25"/>
        <v>0</v>
      </c>
      <c r="AO128" s="426">
        <f t="shared" si="26"/>
        <v>0</v>
      </c>
      <c r="AP128" s="427">
        <f t="shared" si="27"/>
        <v>0</v>
      </c>
      <c r="AQ128" s="428">
        <f t="shared" si="28"/>
        <v>0</v>
      </c>
      <c r="AR128" s="429">
        <f t="shared" si="29"/>
        <v>0</v>
      </c>
    </row>
    <row r="129" spans="1:44" ht="15.75" customHeight="1">
      <c r="A129" s="221">
        <v>6924</v>
      </c>
      <c r="B129" s="222" t="s">
        <v>97</v>
      </c>
      <c r="C129" s="821" t="s">
        <v>38</v>
      </c>
      <c r="D129" s="822"/>
      <c r="E129" s="822"/>
      <c r="F129" s="823"/>
      <c r="G129" s="223"/>
      <c r="H129" s="224"/>
      <c r="I129" s="223">
        <v>5</v>
      </c>
      <c r="J129" s="225"/>
      <c r="K129" s="466">
        <f t="shared" si="30"/>
        <v>0</v>
      </c>
      <c r="L129" s="226"/>
      <c r="M129" s="227">
        <v>89</v>
      </c>
      <c r="N129" s="744">
        <f>ROUND(M129*'Exchange Rate'!$B$3,2)</f>
        <v>85.36</v>
      </c>
      <c r="O129" s="226"/>
      <c r="P129" s="765">
        <f t="shared" si="1"/>
        <v>0</v>
      </c>
      <c r="Q129" s="53"/>
      <c r="R129" s="160"/>
      <c r="S129" s="161"/>
      <c r="T129" s="162"/>
      <c r="U129" s="263"/>
      <c r="V129" s="163"/>
      <c r="W129" s="258"/>
      <c r="X129" s="164"/>
      <c r="Y129" s="167"/>
      <c r="Z129" s="273"/>
      <c r="AA129" s="328"/>
      <c r="AB129" s="165"/>
      <c r="AC129" s="166"/>
      <c r="AD129" s="168"/>
      <c r="AF129" s="417">
        <f t="shared" si="17"/>
        <v>0</v>
      </c>
      <c r="AG129" s="418">
        <f t="shared" si="18"/>
        <v>0</v>
      </c>
      <c r="AH129" s="419">
        <f t="shared" si="19"/>
        <v>0</v>
      </c>
      <c r="AI129" s="420">
        <f t="shared" si="20"/>
        <v>0</v>
      </c>
      <c r="AJ129" s="421">
        <f t="shared" si="21"/>
        <v>0</v>
      </c>
      <c r="AK129" s="422">
        <f t="shared" si="22"/>
        <v>0</v>
      </c>
      <c r="AL129" s="423">
        <f t="shared" si="23"/>
        <v>0</v>
      </c>
      <c r="AM129" s="424">
        <f t="shared" si="24"/>
        <v>0</v>
      </c>
      <c r="AN129" s="425">
        <f t="shared" si="25"/>
        <v>0</v>
      </c>
      <c r="AO129" s="426">
        <f t="shared" si="26"/>
        <v>0</v>
      </c>
      <c r="AP129" s="427">
        <f t="shared" si="27"/>
        <v>0</v>
      </c>
      <c r="AQ129" s="428">
        <f t="shared" si="28"/>
        <v>0</v>
      </c>
      <c r="AR129" s="429">
        <f t="shared" si="29"/>
        <v>0</v>
      </c>
    </row>
    <row r="130" spans="1:44" ht="15.75" customHeight="1">
      <c r="A130" s="221">
        <v>6925</v>
      </c>
      <c r="B130" s="222" t="s">
        <v>97</v>
      </c>
      <c r="C130" s="821" t="s">
        <v>39</v>
      </c>
      <c r="D130" s="822"/>
      <c r="E130" s="822"/>
      <c r="F130" s="823"/>
      <c r="G130" s="223"/>
      <c r="H130" s="224"/>
      <c r="I130" s="223">
        <v>5</v>
      </c>
      <c r="J130" s="225"/>
      <c r="K130" s="466">
        <f t="shared" si="30"/>
        <v>0</v>
      </c>
      <c r="L130" s="226"/>
      <c r="M130" s="227">
        <v>69</v>
      </c>
      <c r="N130" s="744">
        <f>ROUND(M130*'Exchange Rate'!$B$3,2)</f>
        <v>66.180000000000007</v>
      </c>
      <c r="O130" s="226"/>
      <c r="P130" s="765">
        <f t="shared" si="1"/>
        <v>0</v>
      </c>
      <c r="Q130" s="53"/>
      <c r="R130" s="160"/>
      <c r="S130" s="161"/>
      <c r="T130" s="162"/>
      <c r="U130" s="263"/>
      <c r="V130" s="163"/>
      <c r="W130" s="258"/>
      <c r="X130" s="164"/>
      <c r="Y130" s="167"/>
      <c r="Z130" s="273"/>
      <c r="AA130" s="328"/>
      <c r="AB130" s="165"/>
      <c r="AC130" s="166"/>
      <c r="AD130" s="168"/>
      <c r="AF130" s="417">
        <f t="shared" si="17"/>
        <v>0</v>
      </c>
      <c r="AG130" s="418">
        <f t="shared" si="18"/>
        <v>0</v>
      </c>
      <c r="AH130" s="419">
        <f t="shared" si="19"/>
        <v>0</v>
      </c>
      <c r="AI130" s="420">
        <f t="shared" si="20"/>
        <v>0</v>
      </c>
      <c r="AJ130" s="421">
        <f t="shared" si="21"/>
        <v>0</v>
      </c>
      <c r="AK130" s="422">
        <f t="shared" si="22"/>
        <v>0</v>
      </c>
      <c r="AL130" s="423">
        <f t="shared" si="23"/>
        <v>0</v>
      </c>
      <c r="AM130" s="424">
        <f t="shared" si="24"/>
        <v>0</v>
      </c>
      <c r="AN130" s="425">
        <f t="shared" si="25"/>
        <v>0</v>
      </c>
      <c r="AO130" s="426">
        <f t="shared" si="26"/>
        <v>0</v>
      </c>
      <c r="AP130" s="427">
        <f t="shared" si="27"/>
        <v>0</v>
      </c>
      <c r="AQ130" s="428">
        <f t="shared" si="28"/>
        <v>0</v>
      </c>
      <c r="AR130" s="429">
        <f t="shared" si="29"/>
        <v>0</v>
      </c>
    </row>
    <row r="131" spans="1:44" ht="15.75" customHeight="1">
      <c r="A131" s="221">
        <v>6926</v>
      </c>
      <c r="B131" s="222" t="s">
        <v>97</v>
      </c>
      <c r="C131" s="821" t="s">
        <v>40</v>
      </c>
      <c r="D131" s="822"/>
      <c r="E131" s="822"/>
      <c r="F131" s="823"/>
      <c r="G131" s="223"/>
      <c r="H131" s="224"/>
      <c r="I131" s="223">
        <v>5</v>
      </c>
      <c r="J131" s="225"/>
      <c r="K131" s="466">
        <f t="shared" si="30"/>
        <v>0</v>
      </c>
      <c r="L131" s="226"/>
      <c r="M131" s="227">
        <v>80</v>
      </c>
      <c r="N131" s="744">
        <f>ROUND(M131*'Exchange Rate'!$B$3,2)</f>
        <v>76.73</v>
      </c>
      <c r="O131" s="226"/>
      <c r="P131" s="765">
        <f t="shared" si="1"/>
        <v>0</v>
      </c>
      <c r="Q131" s="53"/>
      <c r="R131" s="160"/>
      <c r="S131" s="161"/>
      <c r="T131" s="162"/>
      <c r="U131" s="263"/>
      <c r="V131" s="163"/>
      <c r="W131" s="258"/>
      <c r="X131" s="164"/>
      <c r="Y131" s="167"/>
      <c r="Z131" s="273"/>
      <c r="AA131" s="328"/>
      <c r="AB131" s="165"/>
      <c r="AC131" s="166"/>
      <c r="AD131" s="168"/>
      <c r="AF131" s="417">
        <f t="shared" si="17"/>
        <v>0</v>
      </c>
      <c r="AG131" s="418">
        <f t="shared" si="18"/>
        <v>0</v>
      </c>
      <c r="AH131" s="419">
        <f t="shared" si="19"/>
        <v>0</v>
      </c>
      <c r="AI131" s="420">
        <f t="shared" si="20"/>
        <v>0</v>
      </c>
      <c r="AJ131" s="421">
        <f t="shared" si="21"/>
        <v>0</v>
      </c>
      <c r="AK131" s="422">
        <f t="shared" si="22"/>
        <v>0</v>
      </c>
      <c r="AL131" s="423">
        <f t="shared" si="23"/>
        <v>0</v>
      </c>
      <c r="AM131" s="424">
        <f t="shared" si="24"/>
        <v>0</v>
      </c>
      <c r="AN131" s="425">
        <f t="shared" si="25"/>
        <v>0</v>
      </c>
      <c r="AO131" s="426">
        <f t="shared" si="26"/>
        <v>0</v>
      </c>
      <c r="AP131" s="427">
        <f t="shared" si="27"/>
        <v>0</v>
      </c>
      <c r="AQ131" s="428">
        <f t="shared" si="28"/>
        <v>0</v>
      </c>
      <c r="AR131" s="429">
        <f t="shared" si="29"/>
        <v>0</v>
      </c>
    </row>
    <row r="132" spans="1:44" ht="15.75" customHeight="1">
      <c r="A132" s="221">
        <v>6927</v>
      </c>
      <c r="B132" s="222" t="s">
        <v>97</v>
      </c>
      <c r="C132" s="821" t="s">
        <v>41</v>
      </c>
      <c r="D132" s="822"/>
      <c r="E132" s="822"/>
      <c r="F132" s="823"/>
      <c r="G132" s="223"/>
      <c r="H132" s="224"/>
      <c r="I132" s="223">
        <v>5</v>
      </c>
      <c r="J132" s="225"/>
      <c r="K132" s="466">
        <f t="shared" si="30"/>
        <v>0</v>
      </c>
      <c r="L132" s="226"/>
      <c r="M132" s="227">
        <v>75</v>
      </c>
      <c r="N132" s="744">
        <f>ROUND(M132*'Exchange Rate'!$B$3,2)</f>
        <v>71.930000000000007</v>
      </c>
      <c r="O132" s="226"/>
      <c r="P132" s="765">
        <f t="shared" si="1"/>
        <v>0</v>
      </c>
      <c r="Q132" s="53"/>
      <c r="R132" s="160"/>
      <c r="S132" s="161"/>
      <c r="T132" s="162"/>
      <c r="U132" s="263"/>
      <c r="V132" s="163"/>
      <c r="W132" s="258"/>
      <c r="X132" s="164"/>
      <c r="Y132" s="167"/>
      <c r="Z132" s="273"/>
      <c r="AA132" s="328"/>
      <c r="AB132" s="165"/>
      <c r="AC132" s="166"/>
      <c r="AD132" s="168"/>
      <c r="AF132" s="417">
        <f t="shared" si="17"/>
        <v>0</v>
      </c>
      <c r="AG132" s="418">
        <f t="shared" si="18"/>
        <v>0</v>
      </c>
      <c r="AH132" s="419">
        <f t="shared" si="19"/>
        <v>0</v>
      </c>
      <c r="AI132" s="420">
        <f t="shared" si="20"/>
        <v>0</v>
      </c>
      <c r="AJ132" s="421">
        <f t="shared" si="21"/>
        <v>0</v>
      </c>
      <c r="AK132" s="422">
        <f t="shared" si="22"/>
        <v>0</v>
      </c>
      <c r="AL132" s="423">
        <f t="shared" si="23"/>
        <v>0</v>
      </c>
      <c r="AM132" s="424">
        <f t="shared" si="24"/>
        <v>0</v>
      </c>
      <c r="AN132" s="425">
        <f t="shared" si="25"/>
        <v>0</v>
      </c>
      <c r="AO132" s="426">
        <f t="shared" si="26"/>
        <v>0</v>
      </c>
      <c r="AP132" s="427">
        <f t="shared" si="27"/>
        <v>0</v>
      </c>
      <c r="AQ132" s="428">
        <f t="shared" si="28"/>
        <v>0</v>
      </c>
      <c r="AR132" s="429">
        <f t="shared" si="29"/>
        <v>0</v>
      </c>
    </row>
    <row r="133" spans="1:44" ht="15.75" customHeight="1">
      <c r="A133" s="250">
        <v>6929</v>
      </c>
      <c r="B133" s="251" t="s">
        <v>97</v>
      </c>
      <c r="C133" s="824" t="s">
        <v>43</v>
      </c>
      <c r="D133" s="825"/>
      <c r="E133" s="825"/>
      <c r="F133" s="826"/>
      <c r="G133" s="223"/>
      <c r="H133" s="224"/>
      <c r="I133" s="223">
        <v>5</v>
      </c>
      <c r="J133" s="225"/>
      <c r="K133" s="466">
        <f t="shared" si="30"/>
        <v>0</v>
      </c>
      <c r="L133" s="226"/>
      <c r="M133" s="227">
        <v>59</v>
      </c>
      <c r="N133" s="744">
        <f>ROUND(M133*'Exchange Rate'!$B$3,2)</f>
        <v>56.59</v>
      </c>
      <c r="O133" s="226"/>
      <c r="P133" s="765">
        <f t="shared" si="1"/>
        <v>0</v>
      </c>
      <c r="Q133" s="53"/>
      <c r="R133" s="160"/>
      <c r="S133" s="161"/>
      <c r="T133" s="162"/>
      <c r="U133" s="263"/>
      <c r="V133" s="163"/>
      <c r="W133" s="258"/>
      <c r="X133" s="164"/>
      <c r="Y133" s="167"/>
      <c r="Z133" s="273"/>
      <c r="AA133" s="328"/>
      <c r="AB133" s="165"/>
      <c r="AC133" s="166"/>
      <c r="AD133" s="168"/>
      <c r="AF133" s="417">
        <f t="shared" si="17"/>
        <v>0</v>
      </c>
      <c r="AG133" s="418">
        <f t="shared" si="18"/>
        <v>0</v>
      </c>
      <c r="AH133" s="419">
        <f t="shared" si="19"/>
        <v>0</v>
      </c>
      <c r="AI133" s="420">
        <f t="shared" si="20"/>
        <v>0</v>
      </c>
      <c r="AJ133" s="421">
        <f t="shared" si="21"/>
        <v>0</v>
      </c>
      <c r="AK133" s="422">
        <f t="shared" si="22"/>
        <v>0</v>
      </c>
      <c r="AL133" s="423">
        <f t="shared" si="23"/>
        <v>0</v>
      </c>
      <c r="AM133" s="424">
        <f t="shared" si="24"/>
        <v>0</v>
      </c>
      <c r="AN133" s="425">
        <f t="shared" si="25"/>
        <v>0</v>
      </c>
      <c r="AO133" s="426">
        <f t="shared" si="26"/>
        <v>0</v>
      </c>
      <c r="AP133" s="427">
        <f t="shared" si="27"/>
        <v>0</v>
      </c>
      <c r="AQ133" s="428">
        <f t="shared" si="28"/>
        <v>0</v>
      </c>
      <c r="AR133" s="429">
        <f t="shared" si="29"/>
        <v>0</v>
      </c>
    </row>
    <row r="134" spans="1:44" ht="15.75" customHeight="1">
      <c r="A134" s="244">
        <v>6930</v>
      </c>
      <c r="B134" s="233" t="s">
        <v>97</v>
      </c>
      <c r="C134" s="827" t="s">
        <v>44</v>
      </c>
      <c r="D134" s="828"/>
      <c r="E134" s="828"/>
      <c r="F134" s="829"/>
      <c r="G134" s="232"/>
      <c r="H134" s="236"/>
      <c r="I134" s="232">
        <v>5</v>
      </c>
      <c r="J134" s="238"/>
      <c r="K134" s="467">
        <f t="shared" si="30"/>
        <v>0</v>
      </c>
      <c r="L134" s="240"/>
      <c r="M134" s="242">
        <v>55</v>
      </c>
      <c r="N134" s="745">
        <f>ROUND(M134*'Exchange Rate'!$B$3,2)</f>
        <v>52.75</v>
      </c>
      <c r="O134" s="240"/>
      <c r="P134" s="766">
        <f t="shared" si="1"/>
        <v>0</v>
      </c>
      <c r="Q134" s="243"/>
      <c r="R134" s="160"/>
      <c r="S134" s="161"/>
      <c r="T134" s="162"/>
      <c r="U134" s="263"/>
      <c r="V134" s="163"/>
      <c r="W134" s="258"/>
      <c r="X134" s="164"/>
      <c r="Y134" s="167"/>
      <c r="Z134" s="273"/>
      <c r="AA134" s="328"/>
      <c r="AB134" s="165"/>
      <c r="AC134" s="166"/>
      <c r="AD134" s="168"/>
      <c r="AF134" s="417">
        <f t="shared" si="17"/>
        <v>0</v>
      </c>
      <c r="AG134" s="418">
        <f t="shared" si="18"/>
        <v>0</v>
      </c>
      <c r="AH134" s="419">
        <f t="shared" si="19"/>
        <v>0</v>
      </c>
      <c r="AI134" s="420">
        <f t="shared" si="20"/>
        <v>0</v>
      </c>
      <c r="AJ134" s="421">
        <f t="shared" si="21"/>
        <v>0</v>
      </c>
      <c r="AK134" s="422">
        <f t="shared" si="22"/>
        <v>0</v>
      </c>
      <c r="AL134" s="423">
        <f t="shared" si="23"/>
        <v>0</v>
      </c>
      <c r="AM134" s="424">
        <f t="shared" si="24"/>
        <v>0</v>
      </c>
      <c r="AN134" s="425">
        <f t="shared" si="25"/>
        <v>0</v>
      </c>
      <c r="AO134" s="426">
        <f t="shared" si="26"/>
        <v>0</v>
      </c>
      <c r="AP134" s="427">
        <f t="shared" si="27"/>
        <v>0</v>
      </c>
      <c r="AQ134" s="428">
        <f t="shared" si="28"/>
        <v>0</v>
      </c>
      <c r="AR134" s="429">
        <f t="shared" si="29"/>
        <v>0</v>
      </c>
    </row>
    <row r="135" spans="1:44" ht="15.75" customHeight="1">
      <c r="A135" s="317">
        <v>7015</v>
      </c>
      <c r="B135" s="318" t="s">
        <v>129</v>
      </c>
      <c r="C135" s="818" t="s">
        <v>130</v>
      </c>
      <c r="D135" s="819"/>
      <c r="E135" s="819"/>
      <c r="F135" s="820"/>
      <c r="G135" s="319"/>
      <c r="H135" s="320"/>
      <c r="I135" s="319">
        <v>5</v>
      </c>
      <c r="J135" s="321"/>
      <c r="K135" s="468">
        <f t="shared" si="30"/>
        <v>0</v>
      </c>
      <c r="L135" s="322"/>
      <c r="M135" s="323">
        <v>125</v>
      </c>
      <c r="N135" s="746">
        <f>ROUND(M135*'Exchange Rate'!$B$3,2)</f>
        <v>119.89</v>
      </c>
      <c r="O135" s="322"/>
      <c r="P135" s="767">
        <f t="shared" si="1"/>
        <v>0</v>
      </c>
      <c r="Q135" s="243"/>
      <c r="R135" s="160"/>
      <c r="S135" s="161"/>
      <c r="T135" s="162"/>
      <c r="U135" s="263"/>
      <c r="V135" s="163"/>
      <c r="W135" s="258"/>
      <c r="X135" s="164"/>
      <c r="Y135" s="167"/>
      <c r="Z135" s="273"/>
      <c r="AA135" s="328"/>
      <c r="AB135" s="165"/>
      <c r="AC135" s="166"/>
      <c r="AD135" s="168"/>
      <c r="AF135" s="417">
        <f t="shared" si="17"/>
        <v>0</v>
      </c>
      <c r="AG135" s="418">
        <f t="shared" si="18"/>
        <v>0</v>
      </c>
      <c r="AH135" s="419">
        <f t="shared" si="19"/>
        <v>0</v>
      </c>
      <c r="AI135" s="420">
        <f t="shared" si="20"/>
        <v>0</v>
      </c>
      <c r="AJ135" s="421">
        <f t="shared" si="21"/>
        <v>0</v>
      </c>
      <c r="AK135" s="422">
        <f t="shared" si="22"/>
        <v>0</v>
      </c>
      <c r="AL135" s="423">
        <f t="shared" si="23"/>
        <v>0</v>
      </c>
      <c r="AM135" s="424">
        <f t="shared" si="24"/>
        <v>0</v>
      </c>
      <c r="AN135" s="425">
        <f t="shared" si="25"/>
        <v>0</v>
      </c>
      <c r="AO135" s="426">
        <f t="shared" si="26"/>
        <v>0</v>
      </c>
      <c r="AP135" s="427">
        <f t="shared" si="27"/>
        <v>0</v>
      </c>
      <c r="AQ135" s="428">
        <f t="shared" si="28"/>
        <v>0</v>
      </c>
      <c r="AR135" s="429">
        <f t="shared" si="29"/>
        <v>0</v>
      </c>
    </row>
    <row r="136" spans="1:44" ht="15.75" customHeight="1">
      <c r="A136" s="317">
        <v>7014</v>
      </c>
      <c r="B136" s="318" t="s">
        <v>129</v>
      </c>
      <c r="C136" s="818" t="s">
        <v>131</v>
      </c>
      <c r="D136" s="819"/>
      <c r="E136" s="819"/>
      <c r="F136" s="820"/>
      <c r="G136" s="319"/>
      <c r="H136" s="320"/>
      <c r="I136" s="319">
        <v>5</v>
      </c>
      <c r="J136" s="321"/>
      <c r="K136" s="468">
        <f t="shared" si="30"/>
        <v>0</v>
      </c>
      <c r="L136" s="322"/>
      <c r="M136" s="323">
        <v>95</v>
      </c>
      <c r="N136" s="746">
        <f>ROUND(M136*'Exchange Rate'!$B$3,2)</f>
        <v>91.11</v>
      </c>
      <c r="O136" s="322"/>
      <c r="P136" s="767">
        <f t="shared" si="1"/>
        <v>0</v>
      </c>
      <c r="Q136" s="243"/>
      <c r="R136" s="160"/>
      <c r="S136" s="161"/>
      <c r="T136" s="162"/>
      <c r="U136" s="263"/>
      <c r="V136" s="163"/>
      <c r="W136" s="258"/>
      <c r="X136" s="164"/>
      <c r="Y136" s="167"/>
      <c r="Z136" s="273"/>
      <c r="AA136" s="328"/>
      <c r="AB136" s="165"/>
      <c r="AC136" s="166"/>
      <c r="AD136" s="168"/>
      <c r="AF136" s="417">
        <f t="shared" si="17"/>
        <v>0</v>
      </c>
      <c r="AG136" s="418">
        <f t="shared" si="18"/>
        <v>0</v>
      </c>
      <c r="AH136" s="419">
        <f t="shared" si="19"/>
        <v>0</v>
      </c>
      <c r="AI136" s="420">
        <f t="shared" si="20"/>
        <v>0</v>
      </c>
      <c r="AJ136" s="421">
        <f t="shared" si="21"/>
        <v>0</v>
      </c>
      <c r="AK136" s="422">
        <f t="shared" si="22"/>
        <v>0</v>
      </c>
      <c r="AL136" s="423">
        <f t="shared" si="23"/>
        <v>0</v>
      </c>
      <c r="AM136" s="424">
        <f t="shared" si="24"/>
        <v>0</v>
      </c>
      <c r="AN136" s="425">
        <f t="shared" si="25"/>
        <v>0</v>
      </c>
      <c r="AO136" s="426">
        <f t="shared" si="26"/>
        <v>0</v>
      </c>
      <c r="AP136" s="427">
        <f t="shared" si="27"/>
        <v>0</v>
      </c>
      <c r="AQ136" s="428">
        <f t="shared" si="28"/>
        <v>0</v>
      </c>
      <c r="AR136" s="429">
        <f t="shared" si="29"/>
        <v>0</v>
      </c>
    </row>
    <row r="137" spans="1:44" ht="15.75" customHeight="1">
      <c r="A137" s="317">
        <v>7013</v>
      </c>
      <c r="B137" s="318" t="s">
        <v>129</v>
      </c>
      <c r="C137" s="818" t="s">
        <v>132</v>
      </c>
      <c r="D137" s="819"/>
      <c r="E137" s="819"/>
      <c r="F137" s="820"/>
      <c r="G137" s="319">
        <v>1</v>
      </c>
      <c r="H137" s="320"/>
      <c r="I137" s="319">
        <v>4</v>
      </c>
      <c r="J137" s="321"/>
      <c r="K137" s="468">
        <f t="shared" si="30"/>
        <v>0</v>
      </c>
      <c r="L137" s="322"/>
      <c r="M137" s="323">
        <v>69</v>
      </c>
      <c r="N137" s="746">
        <f>ROUND(M137*'Exchange Rate'!$B$3,2)</f>
        <v>66.180000000000007</v>
      </c>
      <c r="O137" s="322"/>
      <c r="P137" s="767">
        <f t="shared" si="1"/>
        <v>0</v>
      </c>
      <c r="Q137" s="243"/>
      <c r="R137" s="160"/>
      <c r="S137" s="161"/>
      <c r="T137" s="162"/>
      <c r="U137" s="263"/>
      <c r="V137" s="163"/>
      <c r="W137" s="258"/>
      <c r="X137" s="164"/>
      <c r="Y137" s="167"/>
      <c r="Z137" s="273"/>
      <c r="AA137" s="328"/>
      <c r="AB137" s="165"/>
      <c r="AC137" s="166"/>
      <c r="AD137" s="168"/>
      <c r="AF137" s="417">
        <f t="shared" si="17"/>
        <v>0</v>
      </c>
      <c r="AG137" s="418">
        <f t="shared" si="18"/>
        <v>0</v>
      </c>
      <c r="AH137" s="419">
        <f t="shared" si="19"/>
        <v>0</v>
      </c>
      <c r="AI137" s="420">
        <f t="shared" si="20"/>
        <v>0</v>
      </c>
      <c r="AJ137" s="421">
        <f t="shared" si="21"/>
        <v>0</v>
      </c>
      <c r="AK137" s="422">
        <f t="shared" si="22"/>
        <v>0</v>
      </c>
      <c r="AL137" s="423">
        <f t="shared" si="23"/>
        <v>0</v>
      </c>
      <c r="AM137" s="424">
        <f t="shared" si="24"/>
        <v>0</v>
      </c>
      <c r="AN137" s="425">
        <f t="shared" si="25"/>
        <v>0</v>
      </c>
      <c r="AO137" s="426">
        <f t="shared" si="26"/>
        <v>0</v>
      </c>
      <c r="AP137" s="427">
        <f t="shared" si="27"/>
        <v>0</v>
      </c>
      <c r="AQ137" s="428">
        <f t="shared" si="28"/>
        <v>0</v>
      </c>
      <c r="AR137" s="429">
        <f t="shared" si="29"/>
        <v>0</v>
      </c>
    </row>
    <row r="138" spans="1:44" ht="15.75" customHeight="1">
      <c r="A138" s="317">
        <v>7075</v>
      </c>
      <c r="B138" s="318" t="s">
        <v>129</v>
      </c>
      <c r="C138" s="818" t="s">
        <v>132</v>
      </c>
      <c r="D138" s="819"/>
      <c r="E138" s="819"/>
      <c r="F138" s="820"/>
      <c r="G138" s="319">
        <v>2</v>
      </c>
      <c r="H138" s="320"/>
      <c r="I138" s="319">
        <v>3</v>
      </c>
      <c r="J138" s="321"/>
      <c r="K138" s="468">
        <f t="shared" si="30"/>
        <v>0</v>
      </c>
      <c r="L138" s="322"/>
      <c r="M138" s="323">
        <v>119</v>
      </c>
      <c r="N138" s="746">
        <f>ROUND(M138*'Exchange Rate'!$B$3,2)</f>
        <v>114.13</v>
      </c>
      <c r="O138" s="322"/>
      <c r="P138" s="767">
        <f t="shared" si="1"/>
        <v>0</v>
      </c>
      <c r="Q138" s="243"/>
      <c r="R138" s="160"/>
      <c r="S138" s="161"/>
      <c r="T138" s="162"/>
      <c r="U138" s="263"/>
      <c r="V138" s="163"/>
      <c r="W138" s="258"/>
      <c r="X138" s="164"/>
      <c r="Y138" s="167"/>
      <c r="Z138" s="273"/>
      <c r="AA138" s="328"/>
      <c r="AB138" s="165"/>
      <c r="AC138" s="166"/>
      <c r="AD138" s="168"/>
      <c r="AF138" s="417">
        <f t="shared" si="17"/>
        <v>0</v>
      </c>
      <c r="AG138" s="418">
        <f t="shared" si="18"/>
        <v>0</v>
      </c>
      <c r="AH138" s="419">
        <f t="shared" si="19"/>
        <v>0</v>
      </c>
      <c r="AI138" s="420">
        <f t="shared" si="20"/>
        <v>0</v>
      </c>
      <c r="AJ138" s="421">
        <f t="shared" si="21"/>
        <v>0</v>
      </c>
      <c r="AK138" s="422">
        <f t="shared" si="22"/>
        <v>0</v>
      </c>
      <c r="AL138" s="423">
        <f t="shared" si="23"/>
        <v>0</v>
      </c>
      <c r="AM138" s="424">
        <f t="shared" si="24"/>
        <v>0</v>
      </c>
      <c r="AN138" s="425">
        <f t="shared" si="25"/>
        <v>0</v>
      </c>
      <c r="AO138" s="426">
        <f t="shared" si="26"/>
        <v>0</v>
      </c>
      <c r="AP138" s="427">
        <f t="shared" si="27"/>
        <v>0</v>
      </c>
      <c r="AQ138" s="428">
        <f t="shared" si="28"/>
        <v>0</v>
      </c>
      <c r="AR138" s="429">
        <f t="shared" si="29"/>
        <v>0</v>
      </c>
    </row>
    <row r="139" spans="1:44" ht="15.75" customHeight="1">
      <c r="A139" s="303">
        <v>7023</v>
      </c>
      <c r="B139" s="304" t="s">
        <v>127</v>
      </c>
      <c r="C139" s="840" t="s">
        <v>36</v>
      </c>
      <c r="D139" s="841"/>
      <c r="E139" s="841"/>
      <c r="F139" s="842"/>
      <c r="G139" s="305"/>
      <c r="H139" s="306"/>
      <c r="I139" s="305">
        <v>4</v>
      </c>
      <c r="J139" s="307"/>
      <c r="K139" s="469">
        <f t="shared" si="30"/>
        <v>0</v>
      </c>
      <c r="L139" s="308"/>
      <c r="M139" s="309">
        <v>79</v>
      </c>
      <c r="N139" s="747">
        <f>ROUND(M139*'Exchange Rate'!$B$3,2)</f>
        <v>75.77</v>
      </c>
      <c r="O139" s="308"/>
      <c r="P139" s="768">
        <f t="shared" si="1"/>
        <v>0</v>
      </c>
      <c r="Q139" s="243"/>
      <c r="R139" s="160"/>
      <c r="S139" s="161"/>
      <c r="T139" s="162"/>
      <c r="U139" s="263"/>
      <c r="V139" s="163"/>
      <c r="W139" s="258"/>
      <c r="X139" s="164"/>
      <c r="Y139" s="167"/>
      <c r="Z139" s="273"/>
      <c r="AA139" s="328"/>
      <c r="AB139" s="165"/>
      <c r="AC139" s="166"/>
      <c r="AD139" s="168"/>
      <c r="AF139" s="417">
        <f t="shared" ref="AF139:AF157" si="31">$I139*R139</f>
        <v>0</v>
      </c>
      <c r="AG139" s="418">
        <f t="shared" ref="AG139:AG157" si="32">$I139*S139</f>
        <v>0</v>
      </c>
      <c r="AH139" s="419">
        <f t="shared" ref="AH139:AH157" si="33">$I139*T139</f>
        <v>0</v>
      </c>
      <c r="AI139" s="420">
        <f t="shared" ref="AI139:AI157" si="34">$I139*U139</f>
        <v>0</v>
      </c>
      <c r="AJ139" s="421">
        <f t="shared" ref="AJ139:AJ157" si="35">$I139*V139</f>
        <v>0</v>
      </c>
      <c r="AK139" s="422">
        <f t="shared" ref="AK139:AK157" si="36">$I139*W139</f>
        <v>0</v>
      </c>
      <c r="AL139" s="423">
        <f t="shared" ref="AL139:AL157" si="37">$I139*X139</f>
        <v>0</v>
      </c>
      <c r="AM139" s="424">
        <f t="shared" ref="AM139:AM157" si="38">$I139*Y139</f>
        <v>0</v>
      </c>
      <c r="AN139" s="425">
        <f t="shared" ref="AN139:AN157" si="39">$I139*Z139</f>
        <v>0</v>
      </c>
      <c r="AO139" s="426">
        <f t="shared" ref="AO139:AO157" si="40">$I139*AA139</f>
        <v>0</v>
      </c>
      <c r="AP139" s="427">
        <f t="shared" ref="AP139:AP157" si="41">$I139*AB139</f>
        <v>0</v>
      </c>
      <c r="AQ139" s="428">
        <f t="shared" ref="AQ139:AQ157" si="42">$I139*AC139</f>
        <v>0</v>
      </c>
      <c r="AR139" s="429">
        <f t="shared" ref="AR139:AR157" si="43">$I139*AD139</f>
        <v>0</v>
      </c>
    </row>
    <row r="140" spans="1:44" ht="15.75" customHeight="1">
      <c r="A140" s="303">
        <v>7024</v>
      </c>
      <c r="B140" s="304" t="s">
        <v>127</v>
      </c>
      <c r="C140" s="840" t="s">
        <v>37</v>
      </c>
      <c r="D140" s="841"/>
      <c r="E140" s="841"/>
      <c r="F140" s="842"/>
      <c r="G140" s="305"/>
      <c r="H140" s="306"/>
      <c r="I140" s="305">
        <v>4</v>
      </c>
      <c r="J140" s="307"/>
      <c r="K140" s="469">
        <f t="shared" si="30"/>
        <v>0</v>
      </c>
      <c r="L140" s="308"/>
      <c r="M140" s="309">
        <v>109</v>
      </c>
      <c r="N140" s="747">
        <f>ROUND(M140*'Exchange Rate'!$B$3,2)</f>
        <v>104.54</v>
      </c>
      <c r="O140" s="308"/>
      <c r="P140" s="768">
        <f t="shared" si="1"/>
        <v>0</v>
      </c>
      <c r="Q140" s="243"/>
      <c r="R140" s="160"/>
      <c r="S140" s="161"/>
      <c r="T140" s="162"/>
      <c r="U140" s="263"/>
      <c r="V140" s="163"/>
      <c r="W140" s="258"/>
      <c r="X140" s="164"/>
      <c r="Y140" s="167"/>
      <c r="Z140" s="273"/>
      <c r="AA140" s="328"/>
      <c r="AB140" s="165"/>
      <c r="AC140" s="166"/>
      <c r="AD140" s="168"/>
      <c r="AF140" s="417">
        <f t="shared" si="31"/>
        <v>0</v>
      </c>
      <c r="AG140" s="418">
        <f t="shared" si="32"/>
        <v>0</v>
      </c>
      <c r="AH140" s="419">
        <f t="shared" si="33"/>
        <v>0</v>
      </c>
      <c r="AI140" s="420">
        <f t="shared" si="34"/>
        <v>0</v>
      </c>
      <c r="AJ140" s="421">
        <f t="shared" si="35"/>
        <v>0</v>
      </c>
      <c r="AK140" s="422">
        <f t="shared" si="36"/>
        <v>0</v>
      </c>
      <c r="AL140" s="423">
        <f t="shared" si="37"/>
        <v>0</v>
      </c>
      <c r="AM140" s="424">
        <f t="shared" si="38"/>
        <v>0</v>
      </c>
      <c r="AN140" s="425">
        <f t="shared" si="39"/>
        <v>0</v>
      </c>
      <c r="AO140" s="426">
        <f t="shared" si="40"/>
        <v>0</v>
      </c>
      <c r="AP140" s="427">
        <f t="shared" si="41"/>
        <v>0</v>
      </c>
      <c r="AQ140" s="428">
        <f t="shared" si="42"/>
        <v>0</v>
      </c>
      <c r="AR140" s="429">
        <f t="shared" si="43"/>
        <v>0</v>
      </c>
    </row>
    <row r="141" spans="1:44" ht="15.75" customHeight="1">
      <c r="A141" s="303">
        <v>7025</v>
      </c>
      <c r="B141" s="304" t="s">
        <v>127</v>
      </c>
      <c r="C141" s="840" t="s">
        <v>38</v>
      </c>
      <c r="D141" s="841"/>
      <c r="E141" s="841"/>
      <c r="F141" s="842"/>
      <c r="G141" s="305"/>
      <c r="H141" s="306"/>
      <c r="I141" s="305">
        <v>5</v>
      </c>
      <c r="J141" s="307"/>
      <c r="K141" s="469">
        <f t="shared" si="30"/>
        <v>0</v>
      </c>
      <c r="L141" s="308"/>
      <c r="M141" s="309">
        <v>109</v>
      </c>
      <c r="N141" s="747">
        <f>ROUND(M141*'Exchange Rate'!$B$3,2)</f>
        <v>104.54</v>
      </c>
      <c r="O141" s="308"/>
      <c r="P141" s="768">
        <f t="shared" si="1"/>
        <v>0</v>
      </c>
      <c r="Q141" s="243"/>
      <c r="R141" s="160"/>
      <c r="S141" s="161"/>
      <c r="T141" s="162"/>
      <c r="U141" s="263"/>
      <c r="V141" s="163"/>
      <c r="W141" s="258"/>
      <c r="X141" s="164"/>
      <c r="Y141" s="167"/>
      <c r="Z141" s="273"/>
      <c r="AA141" s="328"/>
      <c r="AB141" s="165"/>
      <c r="AC141" s="166"/>
      <c r="AD141" s="168"/>
      <c r="AF141" s="417">
        <f t="shared" si="31"/>
        <v>0</v>
      </c>
      <c r="AG141" s="418">
        <f t="shared" si="32"/>
        <v>0</v>
      </c>
      <c r="AH141" s="419">
        <f t="shared" si="33"/>
        <v>0</v>
      </c>
      <c r="AI141" s="420">
        <f t="shared" si="34"/>
        <v>0</v>
      </c>
      <c r="AJ141" s="421">
        <f t="shared" si="35"/>
        <v>0</v>
      </c>
      <c r="AK141" s="422">
        <f t="shared" si="36"/>
        <v>0</v>
      </c>
      <c r="AL141" s="423">
        <f t="shared" si="37"/>
        <v>0</v>
      </c>
      <c r="AM141" s="424">
        <f t="shared" si="38"/>
        <v>0</v>
      </c>
      <c r="AN141" s="425">
        <f t="shared" si="39"/>
        <v>0</v>
      </c>
      <c r="AO141" s="426">
        <f t="shared" si="40"/>
        <v>0</v>
      </c>
      <c r="AP141" s="427">
        <f t="shared" si="41"/>
        <v>0</v>
      </c>
      <c r="AQ141" s="428">
        <f t="shared" si="42"/>
        <v>0</v>
      </c>
      <c r="AR141" s="429">
        <f t="shared" si="43"/>
        <v>0</v>
      </c>
    </row>
    <row r="142" spans="1:44" ht="15.75" customHeight="1">
      <c r="A142" s="303">
        <v>7026</v>
      </c>
      <c r="B142" s="304" t="s">
        <v>127</v>
      </c>
      <c r="C142" s="840" t="s">
        <v>39</v>
      </c>
      <c r="D142" s="841"/>
      <c r="E142" s="841"/>
      <c r="F142" s="842"/>
      <c r="G142" s="305"/>
      <c r="H142" s="306"/>
      <c r="I142" s="305">
        <v>6</v>
      </c>
      <c r="J142" s="307"/>
      <c r="K142" s="469">
        <f t="shared" si="30"/>
        <v>0</v>
      </c>
      <c r="L142" s="308"/>
      <c r="M142" s="309">
        <v>129</v>
      </c>
      <c r="N142" s="747">
        <f>ROUND(M142*'Exchange Rate'!$B$3,2)</f>
        <v>123.72</v>
      </c>
      <c r="O142" s="308"/>
      <c r="P142" s="768">
        <f t="shared" si="1"/>
        <v>0</v>
      </c>
      <c r="Q142" s="243"/>
      <c r="R142" s="160"/>
      <c r="S142" s="161"/>
      <c r="T142" s="162"/>
      <c r="U142" s="263"/>
      <c r="V142" s="163"/>
      <c r="W142" s="258"/>
      <c r="X142" s="164"/>
      <c r="Y142" s="167"/>
      <c r="Z142" s="273"/>
      <c r="AA142" s="328"/>
      <c r="AB142" s="165"/>
      <c r="AC142" s="166"/>
      <c r="AD142" s="168"/>
      <c r="AF142" s="417">
        <f t="shared" si="31"/>
        <v>0</v>
      </c>
      <c r="AG142" s="418">
        <f t="shared" si="32"/>
        <v>0</v>
      </c>
      <c r="AH142" s="419">
        <f t="shared" si="33"/>
        <v>0</v>
      </c>
      <c r="AI142" s="420">
        <f t="shared" si="34"/>
        <v>0</v>
      </c>
      <c r="AJ142" s="421">
        <f t="shared" si="35"/>
        <v>0</v>
      </c>
      <c r="AK142" s="422">
        <f t="shared" si="36"/>
        <v>0</v>
      </c>
      <c r="AL142" s="423">
        <f t="shared" si="37"/>
        <v>0</v>
      </c>
      <c r="AM142" s="424">
        <f t="shared" si="38"/>
        <v>0</v>
      </c>
      <c r="AN142" s="425">
        <f t="shared" si="39"/>
        <v>0</v>
      </c>
      <c r="AO142" s="426">
        <f t="shared" si="40"/>
        <v>0</v>
      </c>
      <c r="AP142" s="427">
        <f t="shared" si="41"/>
        <v>0</v>
      </c>
      <c r="AQ142" s="428">
        <f t="shared" si="42"/>
        <v>0</v>
      </c>
      <c r="AR142" s="429">
        <f t="shared" si="43"/>
        <v>0</v>
      </c>
    </row>
    <row r="143" spans="1:44" ht="15.75" customHeight="1">
      <c r="A143" s="303">
        <v>7027</v>
      </c>
      <c r="B143" s="304" t="s">
        <v>127</v>
      </c>
      <c r="C143" s="840" t="s">
        <v>40</v>
      </c>
      <c r="D143" s="841"/>
      <c r="E143" s="841"/>
      <c r="F143" s="842"/>
      <c r="G143" s="305"/>
      <c r="H143" s="306"/>
      <c r="I143" s="305">
        <v>5</v>
      </c>
      <c r="J143" s="307"/>
      <c r="K143" s="469">
        <f t="shared" si="30"/>
        <v>0</v>
      </c>
      <c r="L143" s="308"/>
      <c r="M143" s="309">
        <v>185</v>
      </c>
      <c r="N143" s="747">
        <f>ROUND(M143*'Exchange Rate'!$B$3,2)</f>
        <v>177.43</v>
      </c>
      <c r="O143" s="308"/>
      <c r="P143" s="768">
        <f t="shared" si="1"/>
        <v>0</v>
      </c>
      <c r="Q143" s="243"/>
      <c r="R143" s="160"/>
      <c r="S143" s="161"/>
      <c r="T143" s="162"/>
      <c r="U143" s="263"/>
      <c r="V143" s="163"/>
      <c r="W143" s="258"/>
      <c r="X143" s="164"/>
      <c r="Y143" s="167"/>
      <c r="Z143" s="273"/>
      <c r="AA143" s="328"/>
      <c r="AB143" s="165"/>
      <c r="AC143" s="166"/>
      <c r="AD143" s="168"/>
      <c r="AF143" s="417">
        <f t="shared" si="31"/>
        <v>0</v>
      </c>
      <c r="AG143" s="418">
        <f t="shared" si="32"/>
        <v>0</v>
      </c>
      <c r="AH143" s="419">
        <f t="shared" si="33"/>
        <v>0</v>
      </c>
      <c r="AI143" s="420">
        <f t="shared" si="34"/>
        <v>0</v>
      </c>
      <c r="AJ143" s="421">
        <f t="shared" si="35"/>
        <v>0</v>
      </c>
      <c r="AK143" s="422">
        <f t="shared" si="36"/>
        <v>0</v>
      </c>
      <c r="AL143" s="423">
        <f t="shared" si="37"/>
        <v>0</v>
      </c>
      <c r="AM143" s="424">
        <f t="shared" si="38"/>
        <v>0</v>
      </c>
      <c r="AN143" s="425">
        <f t="shared" si="39"/>
        <v>0</v>
      </c>
      <c r="AO143" s="426">
        <f t="shared" si="40"/>
        <v>0</v>
      </c>
      <c r="AP143" s="427">
        <f t="shared" si="41"/>
        <v>0</v>
      </c>
      <c r="AQ143" s="428">
        <f t="shared" si="42"/>
        <v>0</v>
      </c>
      <c r="AR143" s="429">
        <f t="shared" si="43"/>
        <v>0</v>
      </c>
    </row>
    <row r="144" spans="1:44" ht="15.75" customHeight="1">
      <c r="A144" s="303">
        <v>7028</v>
      </c>
      <c r="B144" s="304" t="s">
        <v>127</v>
      </c>
      <c r="C144" s="840" t="s">
        <v>41</v>
      </c>
      <c r="D144" s="841"/>
      <c r="E144" s="841"/>
      <c r="F144" s="842"/>
      <c r="G144" s="305"/>
      <c r="H144" s="306"/>
      <c r="I144" s="305">
        <v>5</v>
      </c>
      <c r="J144" s="307"/>
      <c r="K144" s="469">
        <f t="shared" si="30"/>
        <v>0</v>
      </c>
      <c r="L144" s="308"/>
      <c r="M144" s="309">
        <v>189</v>
      </c>
      <c r="N144" s="747">
        <f>ROUND(M144*'Exchange Rate'!$B$3,2)</f>
        <v>181.27</v>
      </c>
      <c r="O144" s="308"/>
      <c r="P144" s="768">
        <f t="shared" si="1"/>
        <v>0</v>
      </c>
      <c r="Q144" s="243"/>
      <c r="R144" s="160"/>
      <c r="S144" s="161"/>
      <c r="T144" s="162"/>
      <c r="U144" s="263"/>
      <c r="V144" s="163"/>
      <c r="W144" s="258"/>
      <c r="X144" s="164"/>
      <c r="Y144" s="167"/>
      <c r="Z144" s="273"/>
      <c r="AA144" s="328"/>
      <c r="AB144" s="165"/>
      <c r="AC144" s="166"/>
      <c r="AD144" s="168"/>
      <c r="AF144" s="417">
        <f t="shared" si="31"/>
        <v>0</v>
      </c>
      <c r="AG144" s="418">
        <f t="shared" si="32"/>
        <v>0</v>
      </c>
      <c r="AH144" s="419">
        <f t="shared" si="33"/>
        <v>0</v>
      </c>
      <c r="AI144" s="420">
        <f t="shared" si="34"/>
        <v>0</v>
      </c>
      <c r="AJ144" s="421">
        <f t="shared" si="35"/>
        <v>0</v>
      </c>
      <c r="AK144" s="422">
        <f t="shared" si="36"/>
        <v>0</v>
      </c>
      <c r="AL144" s="423">
        <f t="shared" si="37"/>
        <v>0</v>
      </c>
      <c r="AM144" s="424">
        <f t="shared" si="38"/>
        <v>0</v>
      </c>
      <c r="AN144" s="425">
        <f t="shared" si="39"/>
        <v>0</v>
      </c>
      <c r="AO144" s="426">
        <f t="shared" si="40"/>
        <v>0</v>
      </c>
      <c r="AP144" s="427">
        <f t="shared" si="41"/>
        <v>0</v>
      </c>
      <c r="AQ144" s="428">
        <f t="shared" si="42"/>
        <v>0</v>
      </c>
      <c r="AR144" s="429">
        <f t="shared" si="43"/>
        <v>0</v>
      </c>
    </row>
    <row r="145" spans="1:44" ht="15.75" customHeight="1">
      <c r="A145" s="303">
        <v>7029</v>
      </c>
      <c r="B145" s="304" t="s">
        <v>127</v>
      </c>
      <c r="C145" s="840" t="s">
        <v>42</v>
      </c>
      <c r="D145" s="841"/>
      <c r="E145" s="841"/>
      <c r="F145" s="842"/>
      <c r="G145" s="305"/>
      <c r="H145" s="306"/>
      <c r="I145" s="305">
        <v>5</v>
      </c>
      <c r="J145" s="307"/>
      <c r="K145" s="469">
        <f t="shared" si="30"/>
        <v>0</v>
      </c>
      <c r="L145" s="308"/>
      <c r="M145" s="309">
        <v>249</v>
      </c>
      <c r="N145" s="747">
        <f>ROUND(M145*'Exchange Rate'!$B$3,2)</f>
        <v>238.82</v>
      </c>
      <c r="O145" s="308"/>
      <c r="P145" s="768">
        <f t="shared" si="1"/>
        <v>0</v>
      </c>
      <c r="Q145" s="243"/>
      <c r="R145" s="160"/>
      <c r="S145" s="161"/>
      <c r="T145" s="162"/>
      <c r="U145" s="263"/>
      <c r="V145" s="163"/>
      <c r="W145" s="258"/>
      <c r="X145" s="164"/>
      <c r="Y145" s="167"/>
      <c r="Z145" s="273"/>
      <c r="AA145" s="328"/>
      <c r="AB145" s="165"/>
      <c r="AC145" s="166"/>
      <c r="AD145" s="168"/>
      <c r="AF145" s="417">
        <f t="shared" si="31"/>
        <v>0</v>
      </c>
      <c r="AG145" s="418">
        <f t="shared" si="32"/>
        <v>0</v>
      </c>
      <c r="AH145" s="419">
        <f t="shared" si="33"/>
        <v>0</v>
      </c>
      <c r="AI145" s="420">
        <f t="shared" si="34"/>
        <v>0</v>
      </c>
      <c r="AJ145" s="421">
        <f t="shared" si="35"/>
        <v>0</v>
      </c>
      <c r="AK145" s="422">
        <f t="shared" si="36"/>
        <v>0</v>
      </c>
      <c r="AL145" s="423">
        <f t="shared" si="37"/>
        <v>0</v>
      </c>
      <c r="AM145" s="424">
        <f t="shared" si="38"/>
        <v>0</v>
      </c>
      <c r="AN145" s="425">
        <f t="shared" si="39"/>
        <v>0</v>
      </c>
      <c r="AO145" s="426">
        <f t="shared" si="40"/>
        <v>0</v>
      </c>
      <c r="AP145" s="427">
        <f t="shared" si="41"/>
        <v>0</v>
      </c>
      <c r="AQ145" s="428">
        <f t="shared" si="42"/>
        <v>0</v>
      </c>
      <c r="AR145" s="429">
        <f t="shared" si="43"/>
        <v>0</v>
      </c>
    </row>
    <row r="146" spans="1:44" ht="15.75" customHeight="1">
      <c r="A146" s="310">
        <v>7076</v>
      </c>
      <c r="B146" s="311" t="s">
        <v>128</v>
      </c>
      <c r="C146" s="815" t="s">
        <v>36</v>
      </c>
      <c r="D146" s="816"/>
      <c r="E146" s="816"/>
      <c r="F146" s="817"/>
      <c r="G146" s="312"/>
      <c r="H146" s="313"/>
      <c r="I146" s="312">
        <v>5</v>
      </c>
      <c r="J146" s="314"/>
      <c r="K146" s="470">
        <f t="shared" si="30"/>
        <v>0</v>
      </c>
      <c r="L146" s="315"/>
      <c r="M146" s="316">
        <v>99</v>
      </c>
      <c r="N146" s="748">
        <f>ROUND(M146*'Exchange Rate'!$B$3,2)</f>
        <v>94.95</v>
      </c>
      <c r="O146" s="315"/>
      <c r="P146" s="769">
        <f t="shared" si="1"/>
        <v>0</v>
      </c>
      <c r="Q146" s="243"/>
      <c r="R146" s="160"/>
      <c r="S146" s="161"/>
      <c r="T146" s="162"/>
      <c r="U146" s="263"/>
      <c r="V146" s="163"/>
      <c r="W146" s="258"/>
      <c r="X146" s="164"/>
      <c r="Y146" s="167"/>
      <c r="Z146" s="273"/>
      <c r="AA146" s="328"/>
      <c r="AB146" s="165"/>
      <c r="AC146" s="166"/>
      <c r="AD146" s="168"/>
      <c r="AF146" s="417">
        <f t="shared" si="31"/>
        <v>0</v>
      </c>
      <c r="AG146" s="418">
        <f t="shared" si="32"/>
        <v>0</v>
      </c>
      <c r="AH146" s="419">
        <f t="shared" si="33"/>
        <v>0</v>
      </c>
      <c r="AI146" s="420">
        <f t="shared" si="34"/>
        <v>0</v>
      </c>
      <c r="AJ146" s="421">
        <f t="shared" si="35"/>
        <v>0</v>
      </c>
      <c r="AK146" s="422">
        <f t="shared" si="36"/>
        <v>0</v>
      </c>
      <c r="AL146" s="423">
        <f t="shared" si="37"/>
        <v>0</v>
      </c>
      <c r="AM146" s="424">
        <f t="shared" si="38"/>
        <v>0</v>
      </c>
      <c r="AN146" s="425">
        <f t="shared" si="39"/>
        <v>0</v>
      </c>
      <c r="AO146" s="426">
        <f t="shared" si="40"/>
        <v>0</v>
      </c>
      <c r="AP146" s="427">
        <f t="shared" si="41"/>
        <v>0</v>
      </c>
      <c r="AQ146" s="428">
        <f t="shared" si="42"/>
        <v>0</v>
      </c>
      <c r="AR146" s="429">
        <f t="shared" si="43"/>
        <v>0</v>
      </c>
    </row>
    <row r="147" spans="1:44" ht="15.75" customHeight="1">
      <c r="A147" s="310">
        <v>7077</v>
      </c>
      <c r="B147" s="311" t="s">
        <v>128</v>
      </c>
      <c r="C147" s="815" t="s">
        <v>37</v>
      </c>
      <c r="D147" s="816"/>
      <c r="E147" s="816"/>
      <c r="F147" s="817"/>
      <c r="G147" s="312"/>
      <c r="H147" s="313"/>
      <c r="I147" s="312">
        <v>5</v>
      </c>
      <c r="J147" s="314"/>
      <c r="K147" s="470">
        <f t="shared" si="30"/>
        <v>0</v>
      </c>
      <c r="L147" s="315"/>
      <c r="M147" s="316">
        <v>125</v>
      </c>
      <c r="N147" s="748">
        <f>ROUND(M147*'Exchange Rate'!$B$3,2)</f>
        <v>119.89</v>
      </c>
      <c r="O147" s="315"/>
      <c r="P147" s="769">
        <f t="shared" si="1"/>
        <v>0</v>
      </c>
      <c r="Q147" s="243"/>
      <c r="R147" s="160"/>
      <c r="S147" s="161"/>
      <c r="T147" s="162"/>
      <c r="U147" s="263"/>
      <c r="V147" s="163"/>
      <c r="W147" s="258"/>
      <c r="X147" s="164"/>
      <c r="Y147" s="167"/>
      <c r="Z147" s="273"/>
      <c r="AA147" s="328"/>
      <c r="AB147" s="165"/>
      <c r="AC147" s="166"/>
      <c r="AD147" s="168"/>
      <c r="AF147" s="417">
        <f t="shared" si="31"/>
        <v>0</v>
      </c>
      <c r="AG147" s="418">
        <f t="shared" si="32"/>
        <v>0</v>
      </c>
      <c r="AH147" s="419">
        <f t="shared" si="33"/>
        <v>0</v>
      </c>
      <c r="AI147" s="420">
        <f t="shared" si="34"/>
        <v>0</v>
      </c>
      <c r="AJ147" s="421">
        <f t="shared" si="35"/>
        <v>0</v>
      </c>
      <c r="AK147" s="422">
        <f t="shared" si="36"/>
        <v>0</v>
      </c>
      <c r="AL147" s="423">
        <f t="shared" si="37"/>
        <v>0</v>
      </c>
      <c r="AM147" s="424">
        <f t="shared" si="38"/>
        <v>0</v>
      </c>
      <c r="AN147" s="425">
        <f t="shared" si="39"/>
        <v>0</v>
      </c>
      <c r="AO147" s="426">
        <f t="shared" si="40"/>
        <v>0</v>
      </c>
      <c r="AP147" s="427">
        <f t="shared" si="41"/>
        <v>0</v>
      </c>
      <c r="AQ147" s="428">
        <f t="shared" si="42"/>
        <v>0</v>
      </c>
      <c r="AR147" s="429">
        <f t="shared" si="43"/>
        <v>0</v>
      </c>
    </row>
    <row r="148" spans="1:44" ht="15.75" customHeight="1">
      <c r="A148" s="310">
        <v>7078</v>
      </c>
      <c r="B148" s="311" t="s">
        <v>128</v>
      </c>
      <c r="C148" s="815" t="s">
        <v>38</v>
      </c>
      <c r="D148" s="816"/>
      <c r="E148" s="816"/>
      <c r="F148" s="817"/>
      <c r="G148" s="312"/>
      <c r="H148" s="313"/>
      <c r="I148" s="312">
        <v>5</v>
      </c>
      <c r="J148" s="314"/>
      <c r="K148" s="470">
        <f t="shared" si="30"/>
        <v>0</v>
      </c>
      <c r="L148" s="315"/>
      <c r="M148" s="316">
        <v>179</v>
      </c>
      <c r="N148" s="748">
        <f>ROUND(M148*'Exchange Rate'!$B$3,2)</f>
        <v>171.68</v>
      </c>
      <c r="O148" s="315"/>
      <c r="P148" s="769">
        <f t="shared" si="1"/>
        <v>0</v>
      </c>
      <c r="Q148" s="243"/>
      <c r="R148" s="160"/>
      <c r="S148" s="161"/>
      <c r="T148" s="162"/>
      <c r="U148" s="263"/>
      <c r="V148" s="163"/>
      <c r="W148" s="258"/>
      <c r="X148" s="164"/>
      <c r="Y148" s="167"/>
      <c r="Z148" s="273"/>
      <c r="AA148" s="328"/>
      <c r="AB148" s="165"/>
      <c r="AC148" s="166"/>
      <c r="AD148" s="168"/>
      <c r="AF148" s="417">
        <f t="shared" si="31"/>
        <v>0</v>
      </c>
      <c r="AG148" s="418">
        <f t="shared" si="32"/>
        <v>0</v>
      </c>
      <c r="AH148" s="419">
        <f t="shared" si="33"/>
        <v>0</v>
      </c>
      <c r="AI148" s="420">
        <f t="shared" si="34"/>
        <v>0</v>
      </c>
      <c r="AJ148" s="421">
        <f t="shared" si="35"/>
        <v>0</v>
      </c>
      <c r="AK148" s="422">
        <f t="shared" si="36"/>
        <v>0</v>
      </c>
      <c r="AL148" s="423">
        <f t="shared" si="37"/>
        <v>0</v>
      </c>
      <c r="AM148" s="424">
        <f t="shared" si="38"/>
        <v>0</v>
      </c>
      <c r="AN148" s="425">
        <f t="shared" si="39"/>
        <v>0</v>
      </c>
      <c r="AO148" s="426">
        <f t="shared" si="40"/>
        <v>0</v>
      </c>
      <c r="AP148" s="427">
        <f t="shared" si="41"/>
        <v>0</v>
      </c>
      <c r="AQ148" s="428">
        <f t="shared" si="42"/>
        <v>0</v>
      </c>
      <c r="AR148" s="429">
        <f t="shared" si="43"/>
        <v>0</v>
      </c>
    </row>
    <row r="149" spans="1:44" ht="15.75" customHeight="1">
      <c r="A149" s="310">
        <v>7079</v>
      </c>
      <c r="B149" s="311" t="s">
        <v>128</v>
      </c>
      <c r="C149" s="815" t="s">
        <v>39</v>
      </c>
      <c r="D149" s="816"/>
      <c r="E149" s="816"/>
      <c r="F149" s="817"/>
      <c r="G149" s="312"/>
      <c r="H149" s="313"/>
      <c r="I149" s="312">
        <v>5</v>
      </c>
      <c r="J149" s="314"/>
      <c r="K149" s="470">
        <f t="shared" si="30"/>
        <v>0</v>
      </c>
      <c r="L149" s="315"/>
      <c r="M149" s="316">
        <v>205</v>
      </c>
      <c r="N149" s="748">
        <f>ROUND(M149*'Exchange Rate'!$B$3,2)</f>
        <v>196.62</v>
      </c>
      <c r="O149" s="315"/>
      <c r="P149" s="769">
        <f t="shared" si="1"/>
        <v>0</v>
      </c>
      <c r="Q149" s="243"/>
      <c r="R149" s="160"/>
      <c r="S149" s="161"/>
      <c r="T149" s="162"/>
      <c r="U149" s="263"/>
      <c r="V149" s="163"/>
      <c r="W149" s="258"/>
      <c r="X149" s="164"/>
      <c r="Y149" s="167"/>
      <c r="Z149" s="273"/>
      <c r="AA149" s="328"/>
      <c r="AB149" s="165"/>
      <c r="AC149" s="166"/>
      <c r="AD149" s="168"/>
      <c r="AF149" s="417">
        <f t="shared" si="31"/>
        <v>0</v>
      </c>
      <c r="AG149" s="418">
        <f t="shared" si="32"/>
        <v>0</v>
      </c>
      <c r="AH149" s="419">
        <f t="shared" si="33"/>
        <v>0</v>
      </c>
      <c r="AI149" s="420">
        <f t="shared" si="34"/>
        <v>0</v>
      </c>
      <c r="AJ149" s="421">
        <f t="shared" si="35"/>
        <v>0</v>
      </c>
      <c r="AK149" s="422">
        <f t="shared" si="36"/>
        <v>0</v>
      </c>
      <c r="AL149" s="423">
        <f t="shared" si="37"/>
        <v>0</v>
      </c>
      <c r="AM149" s="424">
        <f t="shared" si="38"/>
        <v>0</v>
      </c>
      <c r="AN149" s="425">
        <f t="shared" si="39"/>
        <v>0</v>
      </c>
      <c r="AO149" s="426">
        <f t="shared" si="40"/>
        <v>0</v>
      </c>
      <c r="AP149" s="427">
        <f t="shared" si="41"/>
        <v>0</v>
      </c>
      <c r="AQ149" s="428">
        <f t="shared" si="42"/>
        <v>0</v>
      </c>
      <c r="AR149" s="429">
        <f t="shared" si="43"/>
        <v>0</v>
      </c>
    </row>
    <row r="150" spans="1:44" ht="15.75" customHeight="1">
      <c r="A150" s="310">
        <v>7080</v>
      </c>
      <c r="B150" s="311" t="s">
        <v>128</v>
      </c>
      <c r="C150" s="815" t="s">
        <v>40</v>
      </c>
      <c r="D150" s="816"/>
      <c r="E150" s="816"/>
      <c r="F150" s="817"/>
      <c r="G150" s="312"/>
      <c r="H150" s="313"/>
      <c r="I150" s="312">
        <v>4</v>
      </c>
      <c r="J150" s="314"/>
      <c r="K150" s="470">
        <f t="shared" si="30"/>
        <v>0</v>
      </c>
      <c r="L150" s="315"/>
      <c r="M150" s="316">
        <v>320</v>
      </c>
      <c r="N150" s="748">
        <f>ROUND(M150*'Exchange Rate'!$B$3,2)</f>
        <v>306.91000000000003</v>
      </c>
      <c r="O150" s="315"/>
      <c r="P150" s="769">
        <f t="shared" si="1"/>
        <v>0</v>
      </c>
      <c r="Q150" s="243"/>
      <c r="R150" s="160"/>
      <c r="S150" s="161"/>
      <c r="T150" s="162"/>
      <c r="U150" s="263"/>
      <c r="V150" s="163"/>
      <c r="W150" s="258"/>
      <c r="X150" s="164"/>
      <c r="Y150" s="167"/>
      <c r="Z150" s="273"/>
      <c r="AA150" s="328"/>
      <c r="AB150" s="165"/>
      <c r="AC150" s="166"/>
      <c r="AD150" s="168"/>
      <c r="AF150" s="417">
        <f t="shared" si="31"/>
        <v>0</v>
      </c>
      <c r="AG150" s="418">
        <f t="shared" si="32"/>
        <v>0</v>
      </c>
      <c r="AH150" s="419">
        <f t="shared" si="33"/>
        <v>0</v>
      </c>
      <c r="AI150" s="420">
        <f t="shared" si="34"/>
        <v>0</v>
      </c>
      <c r="AJ150" s="421">
        <f t="shared" si="35"/>
        <v>0</v>
      </c>
      <c r="AK150" s="422">
        <f t="shared" si="36"/>
        <v>0</v>
      </c>
      <c r="AL150" s="423">
        <f t="shared" si="37"/>
        <v>0</v>
      </c>
      <c r="AM150" s="424">
        <f t="shared" si="38"/>
        <v>0</v>
      </c>
      <c r="AN150" s="425">
        <f t="shared" si="39"/>
        <v>0</v>
      </c>
      <c r="AO150" s="426">
        <f t="shared" si="40"/>
        <v>0</v>
      </c>
      <c r="AP150" s="427">
        <f t="shared" si="41"/>
        <v>0</v>
      </c>
      <c r="AQ150" s="428">
        <f t="shared" si="42"/>
        <v>0</v>
      </c>
      <c r="AR150" s="429">
        <f t="shared" si="43"/>
        <v>0</v>
      </c>
    </row>
    <row r="151" spans="1:44" ht="15.75" customHeight="1">
      <c r="A151" s="358">
        <v>7012</v>
      </c>
      <c r="B151" s="359" t="s">
        <v>122</v>
      </c>
      <c r="C151" s="889" t="s">
        <v>36</v>
      </c>
      <c r="D151" s="890"/>
      <c r="E151" s="890"/>
      <c r="F151" s="891"/>
      <c r="G151" s="360"/>
      <c r="H151" s="361"/>
      <c r="I151" s="360">
        <v>10</v>
      </c>
      <c r="J151" s="362"/>
      <c r="K151" s="471">
        <f t="shared" si="30"/>
        <v>0</v>
      </c>
      <c r="L151" s="363"/>
      <c r="M151" s="364">
        <v>110</v>
      </c>
      <c r="N151" s="749">
        <f>ROUND(M151*'Exchange Rate'!$B$3,2)</f>
        <v>105.5</v>
      </c>
      <c r="O151" s="363"/>
      <c r="P151" s="770">
        <f t="shared" si="1"/>
        <v>0</v>
      </c>
      <c r="Q151" s="53"/>
      <c r="R151" s="160"/>
      <c r="S151" s="161"/>
      <c r="T151" s="162"/>
      <c r="U151" s="263"/>
      <c r="V151" s="163"/>
      <c r="W151" s="258"/>
      <c r="X151" s="164"/>
      <c r="Y151" s="167"/>
      <c r="Z151" s="273"/>
      <c r="AA151" s="328"/>
      <c r="AB151" s="165"/>
      <c r="AC151" s="166"/>
      <c r="AD151" s="168"/>
      <c r="AF151" s="417">
        <f t="shared" si="31"/>
        <v>0</v>
      </c>
      <c r="AG151" s="418">
        <f t="shared" si="32"/>
        <v>0</v>
      </c>
      <c r="AH151" s="419">
        <f t="shared" si="33"/>
        <v>0</v>
      </c>
      <c r="AI151" s="420">
        <f t="shared" si="34"/>
        <v>0</v>
      </c>
      <c r="AJ151" s="421">
        <f t="shared" si="35"/>
        <v>0</v>
      </c>
      <c r="AK151" s="422">
        <f t="shared" si="36"/>
        <v>0</v>
      </c>
      <c r="AL151" s="423">
        <f t="shared" si="37"/>
        <v>0</v>
      </c>
      <c r="AM151" s="424">
        <f t="shared" si="38"/>
        <v>0</v>
      </c>
      <c r="AN151" s="425">
        <f t="shared" si="39"/>
        <v>0</v>
      </c>
      <c r="AO151" s="426">
        <f t="shared" si="40"/>
        <v>0</v>
      </c>
      <c r="AP151" s="427">
        <f t="shared" si="41"/>
        <v>0</v>
      </c>
      <c r="AQ151" s="428">
        <f t="shared" si="42"/>
        <v>0</v>
      </c>
      <c r="AR151" s="429">
        <f t="shared" si="43"/>
        <v>0</v>
      </c>
    </row>
    <row r="152" spans="1:44" ht="15.75" customHeight="1">
      <c r="A152" s="229">
        <v>6907</v>
      </c>
      <c r="B152" s="230" t="s">
        <v>98</v>
      </c>
      <c r="C152" s="806" t="s">
        <v>36</v>
      </c>
      <c r="D152" s="807"/>
      <c r="E152" s="807"/>
      <c r="F152" s="808"/>
      <c r="G152" s="234"/>
      <c r="H152" s="235"/>
      <c r="I152" s="234">
        <v>6</v>
      </c>
      <c r="J152" s="237"/>
      <c r="K152" s="472">
        <f t="shared" si="30"/>
        <v>0</v>
      </c>
      <c r="L152" s="239"/>
      <c r="M152" s="241">
        <v>359</v>
      </c>
      <c r="N152" s="750">
        <f>ROUND(M152*'Exchange Rate'!$B$3,2)</f>
        <v>344.32</v>
      </c>
      <c r="O152" s="239"/>
      <c r="P152" s="771">
        <f t="shared" si="1"/>
        <v>0</v>
      </c>
      <c r="Q152" s="53"/>
      <c r="R152" s="160"/>
      <c r="S152" s="161"/>
      <c r="T152" s="231"/>
      <c r="U152" s="264"/>
      <c r="V152" s="163"/>
      <c r="W152" s="258"/>
      <c r="X152" s="164"/>
      <c r="Y152" s="167"/>
      <c r="Z152" s="273"/>
      <c r="AA152" s="328"/>
      <c r="AB152" s="165"/>
      <c r="AC152" s="166"/>
      <c r="AD152" s="168"/>
      <c r="AF152" s="417">
        <f t="shared" si="31"/>
        <v>0</v>
      </c>
      <c r="AG152" s="418">
        <f t="shared" si="32"/>
        <v>0</v>
      </c>
      <c r="AH152" s="406">
        <f t="shared" si="33"/>
        <v>0</v>
      </c>
      <c r="AI152" s="407">
        <f t="shared" si="34"/>
        <v>0</v>
      </c>
      <c r="AJ152" s="421">
        <f t="shared" si="35"/>
        <v>0</v>
      </c>
      <c r="AK152" s="422">
        <f t="shared" si="36"/>
        <v>0</v>
      </c>
      <c r="AL152" s="423">
        <f t="shared" si="37"/>
        <v>0</v>
      </c>
      <c r="AM152" s="424">
        <f t="shared" si="38"/>
        <v>0</v>
      </c>
      <c r="AN152" s="425">
        <f t="shared" si="39"/>
        <v>0</v>
      </c>
      <c r="AO152" s="426">
        <f t="shared" si="40"/>
        <v>0</v>
      </c>
      <c r="AP152" s="427">
        <f t="shared" si="41"/>
        <v>0</v>
      </c>
      <c r="AQ152" s="428">
        <f t="shared" si="42"/>
        <v>0</v>
      </c>
      <c r="AR152" s="429">
        <f t="shared" si="43"/>
        <v>0</v>
      </c>
    </row>
    <row r="153" spans="1:44" ht="15.75" customHeight="1">
      <c r="A153" s="229">
        <v>6912</v>
      </c>
      <c r="B153" s="230" t="s">
        <v>98</v>
      </c>
      <c r="C153" s="803" t="s">
        <v>37</v>
      </c>
      <c r="D153" s="804"/>
      <c r="E153" s="804"/>
      <c r="F153" s="805"/>
      <c r="G153" s="278"/>
      <c r="H153" s="279"/>
      <c r="I153" s="278">
        <v>1</v>
      </c>
      <c r="J153" s="280"/>
      <c r="K153" s="472">
        <f t="shared" si="30"/>
        <v>0</v>
      </c>
      <c r="L153" s="281"/>
      <c r="M153" s="282">
        <v>159</v>
      </c>
      <c r="N153" s="751">
        <f>ROUND(M153*'Exchange Rate'!$B$3,2)</f>
        <v>152.5</v>
      </c>
      <c r="O153" s="281"/>
      <c r="P153" s="772">
        <f t="shared" si="1"/>
        <v>0</v>
      </c>
      <c r="Q153" s="53"/>
      <c r="R153" s="160"/>
      <c r="S153" s="161"/>
      <c r="T153" s="231"/>
      <c r="U153" s="264"/>
      <c r="V153" s="163"/>
      <c r="W153" s="258"/>
      <c r="X153" s="164"/>
      <c r="Y153" s="167"/>
      <c r="Z153" s="273"/>
      <c r="AA153" s="328"/>
      <c r="AB153" s="165"/>
      <c r="AC153" s="166"/>
      <c r="AD153" s="168"/>
      <c r="AF153" s="417">
        <f t="shared" si="31"/>
        <v>0</v>
      </c>
      <c r="AG153" s="418">
        <f t="shared" si="32"/>
        <v>0</v>
      </c>
      <c r="AH153" s="406">
        <f t="shared" si="33"/>
        <v>0</v>
      </c>
      <c r="AI153" s="407">
        <f t="shared" si="34"/>
        <v>0</v>
      </c>
      <c r="AJ153" s="421">
        <f t="shared" si="35"/>
        <v>0</v>
      </c>
      <c r="AK153" s="422">
        <f t="shared" si="36"/>
        <v>0</v>
      </c>
      <c r="AL153" s="423">
        <f t="shared" si="37"/>
        <v>0</v>
      </c>
      <c r="AM153" s="424">
        <f t="shared" si="38"/>
        <v>0</v>
      </c>
      <c r="AN153" s="425">
        <f t="shared" si="39"/>
        <v>0</v>
      </c>
      <c r="AO153" s="426">
        <f t="shared" si="40"/>
        <v>0</v>
      </c>
      <c r="AP153" s="427">
        <f t="shared" si="41"/>
        <v>0</v>
      </c>
      <c r="AQ153" s="428">
        <f t="shared" si="42"/>
        <v>0</v>
      </c>
      <c r="AR153" s="429">
        <f t="shared" si="43"/>
        <v>0</v>
      </c>
    </row>
    <row r="154" spans="1:44" ht="15.75" customHeight="1">
      <c r="A154" s="283">
        <v>7030</v>
      </c>
      <c r="B154" s="284" t="s">
        <v>123</v>
      </c>
      <c r="C154" s="886"/>
      <c r="D154" s="887"/>
      <c r="E154" s="887"/>
      <c r="F154" s="888"/>
      <c r="G154" s="780"/>
      <c r="H154" s="781"/>
      <c r="I154" s="780">
        <v>1</v>
      </c>
      <c r="J154" s="782"/>
      <c r="K154" s="783">
        <f t="shared" ref="K154:K156" si="44">SUM(R154:AD154)</f>
        <v>0</v>
      </c>
      <c r="L154" s="784"/>
      <c r="M154" s="785">
        <v>90</v>
      </c>
      <c r="N154" s="786">
        <f>ROUND(M154*'Exchange Rate'!$B$3,2)</f>
        <v>86.32</v>
      </c>
      <c r="O154" s="784"/>
      <c r="P154" s="787">
        <f t="shared" ref="P154:P156" si="45">K154*N154</f>
        <v>0</v>
      </c>
      <c r="Q154" s="53"/>
      <c r="R154" s="160"/>
      <c r="S154" s="161"/>
      <c r="T154" s="231"/>
      <c r="U154" s="264"/>
      <c r="V154" s="163"/>
      <c r="W154" s="258"/>
      <c r="X154" s="164"/>
      <c r="Y154" s="167"/>
      <c r="Z154" s="273"/>
      <c r="AA154" s="328"/>
      <c r="AB154" s="165"/>
      <c r="AC154" s="166"/>
      <c r="AD154" s="168"/>
      <c r="AF154" s="417">
        <f t="shared" si="31"/>
        <v>0</v>
      </c>
      <c r="AG154" s="418">
        <f t="shared" si="32"/>
        <v>0</v>
      </c>
      <c r="AH154" s="406">
        <f t="shared" si="33"/>
        <v>0</v>
      </c>
      <c r="AI154" s="407">
        <f t="shared" si="34"/>
        <v>0</v>
      </c>
      <c r="AJ154" s="421">
        <f t="shared" si="35"/>
        <v>0</v>
      </c>
      <c r="AK154" s="422">
        <f t="shared" si="36"/>
        <v>0</v>
      </c>
      <c r="AL154" s="423">
        <f t="shared" si="37"/>
        <v>0</v>
      </c>
      <c r="AM154" s="424">
        <f t="shared" si="38"/>
        <v>0</v>
      </c>
      <c r="AN154" s="425">
        <f t="shared" si="39"/>
        <v>0</v>
      </c>
      <c r="AO154" s="426">
        <f t="shared" si="40"/>
        <v>0</v>
      </c>
      <c r="AP154" s="427">
        <f t="shared" si="41"/>
        <v>0</v>
      </c>
      <c r="AQ154" s="428">
        <f t="shared" si="42"/>
        <v>0</v>
      </c>
      <c r="AR154" s="429">
        <f t="shared" si="43"/>
        <v>0</v>
      </c>
    </row>
    <row r="155" spans="1:44" ht="15.75" customHeight="1">
      <c r="A155" s="788">
        <v>8373</v>
      </c>
      <c r="B155" s="789" t="s">
        <v>361</v>
      </c>
      <c r="C155" s="863" t="s">
        <v>362</v>
      </c>
      <c r="D155" s="864"/>
      <c r="E155" s="864"/>
      <c r="F155" s="865"/>
      <c r="G155" s="790"/>
      <c r="H155" s="791"/>
      <c r="I155" s="790">
        <v>1</v>
      </c>
      <c r="J155" s="792"/>
      <c r="K155" s="793">
        <f t="shared" si="44"/>
        <v>0</v>
      </c>
      <c r="L155" s="794"/>
      <c r="M155" s="795">
        <v>125</v>
      </c>
      <c r="N155" s="796">
        <f>ROUND(M155*'Exchange Rate'!$B$3,2)</f>
        <v>119.89</v>
      </c>
      <c r="O155" s="794"/>
      <c r="P155" s="797">
        <f t="shared" si="45"/>
        <v>0</v>
      </c>
      <c r="Q155" s="53"/>
      <c r="R155" s="160"/>
      <c r="S155" s="161"/>
      <c r="T155" s="231"/>
      <c r="U155" s="264"/>
      <c r="V155" s="163"/>
      <c r="W155" s="258"/>
      <c r="X155" s="164"/>
      <c r="Y155" s="167"/>
      <c r="Z155" s="273"/>
      <c r="AA155" s="328"/>
      <c r="AB155" s="165"/>
      <c r="AC155" s="166"/>
      <c r="AD155" s="168"/>
      <c r="AF155" s="417">
        <f t="shared" si="31"/>
        <v>0</v>
      </c>
      <c r="AG155" s="418">
        <f t="shared" si="32"/>
        <v>0</v>
      </c>
      <c r="AH155" s="406">
        <f t="shared" si="33"/>
        <v>0</v>
      </c>
      <c r="AI155" s="407">
        <f t="shared" si="34"/>
        <v>0</v>
      </c>
      <c r="AJ155" s="421">
        <f t="shared" si="35"/>
        <v>0</v>
      </c>
      <c r="AK155" s="422">
        <f t="shared" si="36"/>
        <v>0</v>
      </c>
      <c r="AL155" s="423">
        <f t="shared" si="37"/>
        <v>0</v>
      </c>
      <c r="AM155" s="424">
        <f t="shared" si="38"/>
        <v>0</v>
      </c>
      <c r="AN155" s="425">
        <f t="shared" si="39"/>
        <v>0</v>
      </c>
      <c r="AO155" s="426">
        <f t="shared" si="40"/>
        <v>0</v>
      </c>
      <c r="AP155" s="427">
        <f t="shared" si="41"/>
        <v>0</v>
      </c>
      <c r="AQ155" s="428">
        <f t="shared" si="42"/>
        <v>0</v>
      </c>
      <c r="AR155" s="429">
        <f t="shared" si="43"/>
        <v>0</v>
      </c>
    </row>
    <row r="156" spans="1:44" ht="15.75" customHeight="1">
      <c r="A156" s="788">
        <v>8374</v>
      </c>
      <c r="B156" s="789" t="s">
        <v>361</v>
      </c>
      <c r="C156" s="863" t="s">
        <v>363</v>
      </c>
      <c r="D156" s="864"/>
      <c r="E156" s="864"/>
      <c r="F156" s="865"/>
      <c r="G156" s="790"/>
      <c r="H156" s="791"/>
      <c r="I156" s="790">
        <v>1</v>
      </c>
      <c r="J156" s="792"/>
      <c r="K156" s="793">
        <f t="shared" si="44"/>
        <v>0</v>
      </c>
      <c r="L156" s="794"/>
      <c r="M156" s="795">
        <v>113</v>
      </c>
      <c r="N156" s="796">
        <f>ROUND(M156*'Exchange Rate'!$B$3,2)</f>
        <v>108.38</v>
      </c>
      <c r="O156" s="794"/>
      <c r="P156" s="797">
        <f t="shared" si="45"/>
        <v>0</v>
      </c>
      <c r="Q156" s="53"/>
      <c r="R156" s="160"/>
      <c r="S156" s="161"/>
      <c r="T156" s="231"/>
      <c r="U156" s="264"/>
      <c r="V156" s="163"/>
      <c r="W156" s="258"/>
      <c r="X156" s="164"/>
      <c r="Y156" s="167"/>
      <c r="Z156" s="273"/>
      <c r="AA156" s="328"/>
      <c r="AB156" s="165"/>
      <c r="AC156" s="166"/>
      <c r="AD156" s="168"/>
      <c r="AF156" s="417">
        <f t="shared" si="31"/>
        <v>0</v>
      </c>
      <c r="AG156" s="418">
        <f t="shared" si="32"/>
        <v>0</v>
      </c>
      <c r="AH156" s="406">
        <f t="shared" si="33"/>
        <v>0</v>
      </c>
      <c r="AI156" s="407">
        <f t="shared" si="34"/>
        <v>0</v>
      </c>
      <c r="AJ156" s="421">
        <f t="shared" si="35"/>
        <v>0</v>
      </c>
      <c r="AK156" s="422">
        <f t="shared" si="36"/>
        <v>0</v>
      </c>
      <c r="AL156" s="423">
        <f t="shared" si="37"/>
        <v>0</v>
      </c>
      <c r="AM156" s="424">
        <f t="shared" si="38"/>
        <v>0</v>
      </c>
      <c r="AN156" s="425">
        <f t="shared" si="39"/>
        <v>0</v>
      </c>
      <c r="AO156" s="426">
        <f t="shared" si="40"/>
        <v>0</v>
      </c>
      <c r="AP156" s="427">
        <f t="shared" si="41"/>
        <v>0</v>
      </c>
      <c r="AQ156" s="428">
        <f t="shared" si="42"/>
        <v>0</v>
      </c>
      <c r="AR156" s="429">
        <f t="shared" si="43"/>
        <v>0</v>
      </c>
    </row>
    <row r="157" spans="1:44" ht="15.75" customHeight="1">
      <c r="A157" s="788">
        <v>8375</v>
      </c>
      <c r="B157" s="789" t="s">
        <v>361</v>
      </c>
      <c r="C157" s="863" t="s">
        <v>364</v>
      </c>
      <c r="D157" s="864"/>
      <c r="E157" s="864"/>
      <c r="F157" s="865"/>
      <c r="G157" s="790"/>
      <c r="H157" s="791"/>
      <c r="I157" s="790">
        <v>1</v>
      </c>
      <c r="J157" s="792"/>
      <c r="K157" s="793">
        <f t="shared" si="30"/>
        <v>0</v>
      </c>
      <c r="L157" s="794"/>
      <c r="M157" s="795">
        <v>53</v>
      </c>
      <c r="N157" s="796">
        <f>ROUND(M157*'Exchange Rate'!$B$3,2)</f>
        <v>50.83</v>
      </c>
      <c r="O157" s="794"/>
      <c r="P157" s="797">
        <f t="shared" si="1"/>
        <v>0</v>
      </c>
      <c r="Q157" s="53"/>
      <c r="R157" s="160"/>
      <c r="S157" s="161"/>
      <c r="T157" s="162"/>
      <c r="U157" s="263"/>
      <c r="V157" s="163"/>
      <c r="W157" s="258"/>
      <c r="X157" s="164"/>
      <c r="Y157" s="167"/>
      <c r="Z157" s="273"/>
      <c r="AA157" s="328"/>
      <c r="AB157" s="165"/>
      <c r="AC157" s="166"/>
      <c r="AD157" s="168"/>
      <c r="AF157" s="417">
        <f t="shared" si="31"/>
        <v>0</v>
      </c>
      <c r="AG157" s="418">
        <f t="shared" si="32"/>
        <v>0</v>
      </c>
      <c r="AH157" s="419">
        <f t="shared" si="33"/>
        <v>0</v>
      </c>
      <c r="AI157" s="420">
        <f t="shared" si="34"/>
        <v>0</v>
      </c>
      <c r="AJ157" s="421">
        <f t="shared" si="35"/>
        <v>0</v>
      </c>
      <c r="AK157" s="422">
        <f t="shared" si="36"/>
        <v>0</v>
      </c>
      <c r="AL157" s="423">
        <f t="shared" si="37"/>
        <v>0</v>
      </c>
      <c r="AM157" s="424">
        <f t="shared" si="38"/>
        <v>0</v>
      </c>
      <c r="AN157" s="425">
        <f t="shared" si="39"/>
        <v>0</v>
      </c>
      <c r="AO157" s="426">
        <f t="shared" si="40"/>
        <v>0</v>
      </c>
      <c r="AP157" s="427">
        <f t="shared" si="41"/>
        <v>0</v>
      </c>
      <c r="AQ157" s="428">
        <f t="shared" si="42"/>
        <v>0</v>
      </c>
      <c r="AR157" s="429">
        <f t="shared" si="43"/>
        <v>0</v>
      </c>
    </row>
    <row r="158" spans="1:44" ht="15.75" customHeight="1">
      <c r="A158" s="94">
        <f>COUNT(I10:I157)</f>
        <v>148</v>
      </c>
      <c r="B158" s="95" t="s">
        <v>70</v>
      </c>
      <c r="C158" s="96"/>
      <c r="D158" s="96"/>
      <c r="E158" s="97"/>
      <c r="F158" s="96"/>
      <c r="G158" s="98"/>
      <c r="H158" s="99"/>
      <c r="I158" s="42"/>
      <c r="J158" s="53"/>
      <c r="K158" s="42"/>
      <c r="L158" s="42"/>
      <c r="M158" s="42"/>
      <c r="N158" s="53"/>
      <c r="O158" s="42"/>
      <c r="P158" s="42"/>
      <c r="Q158" s="53"/>
      <c r="R158" s="100"/>
      <c r="S158" s="101"/>
      <c r="T158" s="102"/>
      <c r="U158" s="265"/>
      <c r="V158" s="103"/>
      <c r="W158" s="259"/>
      <c r="X158" s="104"/>
      <c r="Y158" s="107"/>
      <c r="Z158" s="274"/>
      <c r="AA158" s="329"/>
      <c r="AB158" s="105"/>
      <c r="AC158" s="106"/>
      <c r="AD158" s="108"/>
      <c r="AF158" s="100"/>
      <c r="AG158" s="101"/>
      <c r="AH158" s="102"/>
      <c r="AI158" s="265"/>
      <c r="AJ158" s="103"/>
      <c r="AK158" s="259"/>
      <c r="AL158" s="104"/>
      <c r="AM158" s="107"/>
      <c r="AN158" s="274"/>
      <c r="AO158" s="329"/>
      <c r="AP158" s="105"/>
      <c r="AQ158" s="106"/>
      <c r="AR158" s="108"/>
    </row>
    <row r="159" spans="1:44" ht="22.5" customHeight="1" thickBot="1">
      <c r="A159" s="228" t="s">
        <v>71</v>
      </c>
      <c r="B159" s="110"/>
      <c r="C159" s="110"/>
      <c r="D159" s="110"/>
      <c r="E159" s="110"/>
      <c r="F159" s="110"/>
      <c r="G159" s="111"/>
      <c r="H159" s="112"/>
      <c r="I159" s="399">
        <f>SUM(I10:I157)</f>
        <v>838</v>
      </c>
      <c r="J159" s="113"/>
      <c r="K159" s="400">
        <f>SUM(K10:K157)</f>
        <v>0</v>
      </c>
      <c r="L159" s="114"/>
      <c r="M159" s="115">
        <f>IF(K159&gt;0,P159/K159,0)</f>
        <v>0</v>
      </c>
      <c r="N159" s="773">
        <f>IF(K159&gt;0,P159/K159,0)</f>
        <v>0</v>
      </c>
      <c r="O159" s="114"/>
      <c r="P159" s="774">
        <f>SUM(P10:P157)</f>
        <v>0</v>
      </c>
      <c r="Q159" s="117"/>
      <c r="R159" s="474">
        <f t="shared" ref="R159:AC159" si="46">SUM(R10:R157)</f>
        <v>0</v>
      </c>
      <c r="S159" s="475">
        <f t="shared" si="46"/>
        <v>0</v>
      </c>
      <c r="T159" s="476">
        <f t="shared" si="46"/>
        <v>0</v>
      </c>
      <c r="U159" s="477">
        <f t="shared" si="46"/>
        <v>0</v>
      </c>
      <c r="V159" s="478">
        <f t="shared" si="46"/>
        <v>0</v>
      </c>
      <c r="W159" s="479">
        <f t="shared" si="46"/>
        <v>0</v>
      </c>
      <c r="X159" s="480">
        <f t="shared" si="46"/>
        <v>0</v>
      </c>
      <c r="Y159" s="481">
        <f t="shared" si="46"/>
        <v>0</v>
      </c>
      <c r="Z159" s="482">
        <f t="shared" si="46"/>
        <v>0</v>
      </c>
      <c r="AA159" s="483">
        <f t="shared" si="46"/>
        <v>0</v>
      </c>
      <c r="AB159" s="484">
        <f t="shared" si="46"/>
        <v>0</v>
      </c>
      <c r="AC159" s="485">
        <f t="shared" si="46"/>
        <v>0</v>
      </c>
      <c r="AD159" s="486">
        <f>SUM(AD9:AD157)</f>
        <v>0</v>
      </c>
      <c r="AF159" s="118">
        <f t="shared" ref="AF159:AR159" si="47">SUM(AF9:AF157)</f>
        <v>0</v>
      </c>
      <c r="AG159" s="119">
        <f t="shared" si="47"/>
        <v>0</v>
      </c>
      <c r="AH159" s="120">
        <f t="shared" si="47"/>
        <v>0</v>
      </c>
      <c r="AI159" s="266">
        <f t="shared" si="47"/>
        <v>0</v>
      </c>
      <c r="AJ159" s="121">
        <f t="shared" si="47"/>
        <v>0</v>
      </c>
      <c r="AK159" s="276">
        <f t="shared" si="47"/>
        <v>0</v>
      </c>
      <c r="AL159" s="122">
        <f t="shared" si="47"/>
        <v>0</v>
      </c>
      <c r="AM159" s="125">
        <f t="shared" si="47"/>
        <v>0</v>
      </c>
      <c r="AN159" s="275">
        <f t="shared" si="47"/>
        <v>0</v>
      </c>
      <c r="AO159" s="269">
        <f t="shared" si="47"/>
        <v>0</v>
      </c>
      <c r="AP159" s="123">
        <f t="shared" si="47"/>
        <v>0</v>
      </c>
      <c r="AQ159" s="124">
        <f t="shared" si="47"/>
        <v>0</v>
      </c>
      <c r="AR159" s="126">
        <f t="shared" si="47"/>
        <v>0</v>
      </c>
    </row>
    <row r="160" spans="1:44" ht="6.95" customHeight="1">
      <c r="A160" s="2"/>
      <c r="B160" s="2"/>
      <c r="C160" s="2"/>
      <c r="D160" s="2"/>
      <c r="E160" s="2"/>
      <c r="F160" s="2"/>
      <c r="G160" s="2"/>
      <c r="H160" s="2"/>
      <c r="I160" s="2"/>
      <c r="J160" s="2"/>
      <c r="K160" s="2"/>
      <c r="L160" s="127"/>
      <c r="M160" s="127"/>
      <c r="N160" s="7"/>
      <c r="O160" s="127"/>
      <c r="P160" s="127"/>
      <c r="Q160" s="127"/>
      <c r="R160" s="2"/>
      <c r="S160" s="2"/>
      <c r="T160" s="2"/>
      <c r="U160" s="2"/>
      <c r="V160" s="2"/>
      <c r="W160" s="2"/>
      <c r="X160" s="2"/>
      <c r="Y160" s="2"/>
      <c r="Z160" s="2"/>
      <c r="AA160" s="2"/>
      <c r="AB160" s="2"/>
      <c r="AC160" s="2"/>
      <c r="AD160" s="2"/>
    </row>
    <row r="161" spans="1:44" ht="6.95" customHeight="1">
      <c r="A161" s="2"/>
      <c r="B161" s="2"/>
      <c r="C161" s="2"/>
      <c r="D161" s="2"/>
      <c r="E161" s="2"/>
      <c r="F161" s="2"/>
      <c r="G161" s="2"/>
      <c r="H161" s="2"/>
      <c r="I161" s="2"/>
      <c r="J161" s="2"/>
      <c r="K161" s="2"/>
      <c r="L161" s="127"/>
      <c r="M161" s="127"/>
      <c r="N161" s="7"/>
      <c r="O161" s="127"/>
      <c r="P161" s="127"/>
      <c r="Q161" s="127"/>
      <c r="R161" s="2"/>
      <c r="S161" s="2"/>
      <c r="T161" s="2"/>
      <c r="U161" s="2"/>
      <c r="V161" s="2"/>
      <c r="W161" s="2"/>
      <c r="X161" s="2"/>
      <c r="Y161" s="2"/>
      <c r="Z161" s="2"/>
      <c r="AA161" s="2"/>
      <c r="AB161" s="2"/>
      <c r="AC161" s="2"/>
      <c r="AD161" s="2"/>
    </row>
    <row r="162" spans="1:44" ht="30" thickBot="1">
      <c r="A162" s="128" t="s">
        <v>72</v>
      </c>
      <c r="B162" s="2"/>
      <c r="C162" s="2"/>
      <c r="D162" s="2"/>
      <c r="E162" s="2"/>
      <c r="F162" s="2"/>
      <c r="G162" s="2"/>
      <c r="H162" s="2"/>
      <c r="I162" s="2"/>
      <c r="J162" s="2"/>
      <c r="K162" s="2"/>
      <c r="L162" s="2"/>
      <c r="M162" s="2"/>
      <c r="N162" s="2"/>
      <c r="O162" s="2"/>
      <c r="P162" s="2"/>
      <c r="Q162" s="2"/>
      <c r="R162" s="2"/>
      <c r="S162" s="2"/>
      <c r="T162" s="2"/>
      <c r="U162" s="2"/>
      <c r="V162" s="138"/>
      <c r="W162" s="2"/>
      <c r="X162" s="2"/>
      <c r="Y162" s="2"/>
      <c r="Z162" s="2"/>
      <c r="AA162" s="2"/>
      <c r="AB162" s="2"/>
      <c r="AC162" s="2"/>
      <c r="AD162" s="2"/>
    </row>
    <row r="163" spans="1:44" ht="15.75" customHeight="1">
      <c r="A163" s="129" t="s">
        <v>79</v>
      </c>
      <c r="B163" s="130"/>
      <c r="C163" s="130"/>
      <c r="D163" s="130"/>
      <c r="E163" s="324"/>
      <c r="F163" s="139"/>
      <c r="G163" s="130"/>
      <c r="H163" s="130"/>
      <c r="I163" s="430" t="str">
        <f>"(includes "&amp;V164&amp;" sets, "&amp;W164&amp;" holds)"</f>
        <v>(includes 148 sets, 838 holds)</v>
      </c>
      <c r="J163" s="131"/>
      <c r="K163" s="473">
        <f>SUM(R163:AD163)</f>
        <v>0</v>
      </c>
      <c r="L163" s="132"/>
      <c r="M163" s="133">
        <f>SUM(M10:M157)</f>
        <v>26415</v>
      </c>
      <c r="N163" s="775">
        <f>SUM(N10:N157)</f>
        <v>25334.640000000014</v>
      </c>
      <c r="O163" s="134"/>
      <c r="P163" s="776">
        <f>K163*N163</f>
        <v>0</v>
      </c>
      <c r="Q163" s="35"/>
      <c r="R163" s="487"/>
      <c r="S163" s="488"/>
      <c r="T163" s="489"/>
      <c r="U163" s="490"/>
      <c r="V163" s="491"/>
      <c r="W163" s="492"/>
      <c r="X163" s="493"/>
      <c r="Y163" s="494"/>
      <c r="Z163" s="495"/>
      <c r="AA163" s="496"/>
      <c r="AB163" s="497"/>
      <c r="AC163" s="498"/>
      <c r="AD163" s="499"/>
      <c r="AF163" s="331">
        <f>$W164*R163</f>
        <v>0</v>
      </c>
      <c r="AG163" s="332">
        <f t="shared" ref="AG163:AR163" si="48">$W164*S163</f>
        <v>0</v>
      </c>
      <c r="AH163" s="333">
        <f t="shared" si="48"/>
        <v>0</v>
      </c>
      <c r="AI163" s="334">
        <f t="shared" si="48"/>
        <v>0</v>
      </c>
      <c r="AJ163" s="335">
        <f t="shared" si="48"/>
        <v>0</v>
      </c>
      <c r="AK163" s="336">
        <f t="shared" si="48"/>
        <v>0</v>
      </c>
      <c r="AL163" s="337">
        <f t="shared" si="48"/>
        <v>0</v>
      </c>
      <c r="AM163" s="338">
        <f t="shared" si="48"/>
        <v>0</v>
      </c>
      <c r="AN163" s="339">
        <f t="shared" si="48"/>
        <v>0</v>
      </c>
      <c r="AO163" s="340">
        <f t="shared" si="48"/>
        <v>0</v>
      </c>
      <c r="AP163" s="341">
        <f t="shared" si="48"/>
        <v>0</v>
      </c>
      <c r="AQ163" s="342">
        <f t="shared" si="48"/>
        <v>0</v>
      </c>
      <c r="AR163" s="343">
        <f t="shared" si="48"/>
        <v>0</v>
      </c>
    </row>
    <row r="164" spans="1:44" ht="15.75" customHeight="1" thickBot="1">
      <c r="A164" s="220" t="str">
        <f ca="1">"     Send me 1 of each in Catalogue, all the same color, Times No. Ranges at "&amp;SUBSTITUTE(ADDRESS(1,CELL("col",K163),4),"1","")&amp;CELL("row",K163)</f>
        <v xml:space="preserve">     Send me 1 of each in Catalogue, all the same color, Times No. Ranges at K163</v>
      </c>
      <c r="B164" s="138"/>
      <c r="C164" s="138"/>
      <c r="D164" s="138"/>
      <c r="E164" s="138"/>
      <c r="F164" s="138"/>
      <c r="G164" s="140"/>
      <c r="H164" s="138"/>
      <c r="I164" s="138"/>
      <c r="J164" s="138"/>
      <c r="K164" s="141"/>
      <c r="L164" s="141"/>
      <c r="M164" s="141"/>
      <c r="N164" s="141"/>
      <c r="O164" s="401"/>
      <c r="P164" s="777"/>
      <c r="Q164" s="798"/>
      <c r="R164" s="799"/>
      <c r="S164" s="800"/>
      <c r="T164" s="801"/>
      <c r="U164" s="802"/>
      <c r="V164" s="431">
        <f>COUNT(I10:I157)</f>
        <v>148</v>
      </c>
      <c r="W164" s="431">
        <f>SUM(I10:I157)</f>
        <v>838</v>
      </c>
      <c r="X164" s="144"/>
      <c r="Y164" s="143"/>
      <c r="Z164" s="143"/>
      <c r="AA164" s="144"/>
      <c r="AB164" s="144"/>
      <c r="AC164" s="144"/>
      <c r="AD164" s="145"/>
    </row>
    <row r="165" spans="1:44" ht="15.75" customHeight="1" thickBot="1">
      <c r="A165" s="2"/>
      <c r="B165" s="2"/>
      <c r="C165" s="2"/>
      <c r="D165" s="2"/>
      <c r="E165" s="2"/>
      <c r="G165" s="2"/>
      <c r="H165" s="2"/>
      <c r="I165" s="2"/>
      <c r="J165" s="2"/>
      <c r="K165" s="135"/>
      <c r="L165" s="135"/>
      <c r="M165" s="135"/>
      <c r="N165" s="135"/>
      <c r="O165" s="2"/>
      <c r="P165" s="2"/>
      <c r="Q165" s="2"/>
      <c r="R165" s="136"/>
      <c r="S165" s="136"/>
      <c r="T165" s="137"/>
      <c r="U165" s="137"/>
      <c r="V165" s="137"/>
      <c r="W165" s="137"/>
      <c r="X165" s="137"/>
      <c r="Y165" s="136"/>
      <c r="Z165" s="136"/>
      <c r="AA165" s="137"/>
      <c r="AB165" s="137"/>
      <c r="AC165" s="137"/>
      <c r="AD165" s="136"/>
    </row>
    <row r="166" spans="1:44" ht="15.75" customHeight="1">
      <c r="A166" s="129" t="s">
        <v>99</v>
      </c>
      <c r="B166" s="130"/>
      <c r="C166" s="130"/>
      <c r="D166" s="130"/>
      <c r="E166" s="324"/>
      <c r="F166" s="139"/>
      <c r="G166" s="130"/>
      <c r="H166" s="130"/>
      <c r="I166" s="430" t="str">
        <f>"(includes "&amp;V167&amp;" sets, "&amp;W167&amp;" holds)"</f>
        <v>(includes 15 sets, 83 holds)</v>
      </c>
      <c r="J166" s="131"/>
      <c r="K166" s="473">
        <f>SUM(R166:AD166)</f>
        <v>0</v>
      </c>
      <c r="L166" s="132"/>
      <c r="M166" s="133">
        <f>SUM(M10:M24)</f>
        <v>3239</v>
      </c>
      <c r="N166" s="775">
        <f>SUM(N10:N24)</f>
        <v>3106.5099999999998</v>
      </c>
      <c r="O166" s="134"/>
      <c r="P166" s="776">
        <f>K166*N166</f>
        <v>0</v>
      </c>
      <c r="Q166" s="35"/>
      <c r="R166" s="487"/>
      <c r="S166" s="488"/>
      <c r="T166" s="489"/>
      <c r="U166" s="490"/>
      <c r="V166" s="491"/>
      <c r="W166" s="492"/>
      <c r="X166" s="493"/>
      <c r="Y166" s="494"/>
      <c r="Z166" s="495"/>
      <c r="AA166" s="496"/>
      <c r="AB166" s="497"/>
      <c r="AC166" s="498"/>
      <c r="AD166" s="499"/>
      <c r="AF166" s="331">
        <f>$W167*R166</f>
        <v>0</v>
      </c>
      <c r="AG166" s="332">
        <f t="shared" ref="AG166:AR166" si="49">$W167*S166</f>
        <v>0</v>
      </c>
      <c r="AH166" s="333">
        <f t="shared" si="49"/>
        <v>0</v>
      </c>
      <c r="AI166" s="334">
        <f t="shared" si="49"/>
        <v>0</v>
      </c>
      <c r="AJ166" s="335">
        <f t="shared" si="49"/>
        <v>0</v>
      </c>
      <c r="AK166" s="336">
        <f t="shared" si="49"/>
        <v>0</v>
      </c>
      <c r="AL166" s="337">
        <f t="shared" si="49"/>
        <v>0</v>
      </c>
      <c r="AM166" s="338">
        <f t="shared" si="49"/>
        <v>0</v>
      </c>
      <c r="AN166" s="339">
        <f t="shared" si="49"/>
        <v>0</v>
      </c>
      <c r="AO166" s="340">
        <f t="shared" si="49"/>
        <v>0</v>
      </c>
      <c r="AP166" s="341">
        <f t="shared" si="49"/>
        <v>0</v>
      </c>
      <c r="AQ166" s="342">
        <f t="shared" si="49"/>
        <v>0</v>
      </c>
      <c r="AR166" s="343">
        <f t="shared" si="49"/>
        <v>0</v>
      </c>
    </row>
    <row r="167" spans="1:44" ht="15.75" customHeight="1" thickBot="1">
      <c r="A167" s="220" t="str">
        <f ca="1">"     Send me 1 of each in range, all the same color per single set, Times No. Ranges at "&amp;SUBSTITUTE(ADDRESS(1,CELL("col",K166),4),"1","")&amp;CELL("row",K166)</f>
        <v xml:space="preserve">     Send me 1 of each in range, all the same color per single set, Times No. Ranges at K166</v>
      </c>
      <c r="B167" s="138"/>
      <c r="C167" s="138"/>
      <c r="D167" s="138"/>
      <c r="E167" s="138"/>
      <c r="F167" s="138"/>
      <c r="G167" s="140"/>
      <c r="H167" s="138"/>
      <c r="I167" s="138"/>
      <c r="J167" s="138"/>
      <c r="K167" s="141"/>
      <c r="L167" s="141"/>
      <c r="M167" s="141"/>
      <c r="N167" s="141"/>
      <c r="O167" s="401"/>
      <c r="P167" s="777"/>
      <c r="Q167" s="798"/>
      <c r="R167" s="799"/>
      <c r="S167" s="800"/>
      <c r="T167" s="801"/>
      <c r="U167" s="802"/>
      <c r="V167" s="431">
        <f>COUNT(I10:I24)</f>
        <v>15</v>
      </c>
      <c r="W167" s="431">
        <f>SUM(I10:I24)</f>
        <v>83</v>
      </c>
      <c r="X167" s="144"/>
      <c r="Y167" s="143"/>
      <c r="Z167" s="143"/>
      <c r="AA167" s="144"/>
      <c r="AB167" s="144"/>
      <c r="AC167" s="144"/>
      <c r="AD167" s="145"/>
    </row>
    <row r="168" spans="1:44" ht="15.75" customHeight="1" thickBot="1">
      <c r="A168" s="130"/>
      <c r="B168" s="130"/>
      <c r="C168" s="130"/>
      <c r="D168" s="130"/>
      <c r="E168" s="130"/>
      <c r="F168" s="130"/>
      <c r="G168" s="130"/>
      <c r="H168" s="130"/>
      <c r="I168" s="130"/>
      <c r="J168" s="130"/>
      <c r="K168" s="146"/>
      <c r="L168" s="146"/>
      <c r="M168" s="146"/>
      <c r="N168" s="146"/>
      <c r="O168" s="130"/>
      <c r="P168" s="130"/>
      <c r="Q168" s="130"/>
      <c r="R168" s="147"/>
      <c r="S168" s="147"/>
      <c r="T168" s="148"/>
      <c r="U168" s="148"/>
      <c r="V168" s="148"/>
      <c r="W168" s="148"/>
      <c r="X168" s="148"/>
      <c r="Y168" s="147"/>
      <c r="Z168" s="147"/>
      <c r="AA168" s="148"/>
      <c r="AB168" s="148"/>
      <c r="AC168" s="148"/>
      <c r="AD168" s="147"/>
    </row>
    <row r="169" spans="1:44" ht="15.75" customHeight="1">
      <c r="A169" s="129" t="s">
        <v>100</v>
      </c>
      <c r="B169" s="130"/>
      <c r="C169" s="130"/>
      <c r="D169" s="130"/>
      <c r="E169" s="324"/>
      <c r="F169" s="139"/>
      <c r="G169" s="130"/>
      <c r="H169" s="130"/>
      <c r="I169" s="430" t="str">
        <f>"(includes "&amp;V170&amp;" sets, "&amp;W170&amp;" holds)"</f>
        <v>(includes 7 sets, 43 holds)</v>
      </c>
      <c r="J169" s="131"/>
      <c r="K169" s="473">
        <f>SUM(R169:AD169)</f>
        <v>0</v>
      </c>
      <c r="L169" s="132"/>
      <c r="M169" s="133">
        <f>SUM(M25:M31)</f>
        <v>635</v>
      </c>
      <c r="N169" s="775">
        <f>SUM(N25:N31)</f>
        <v>609.04</v>
      </c>
      <c r="O169" s="134"/>
      <c r="P169" s="776">
        <f>K169*N169</f>
        <v>0</v>
      </c>
      <c r="Q169" s="35"/>
      <c r="R169" s="487"/>
      <c r="S169" s="488"/>
      <c r="T169" s="489"/>
      <c r="U169" s="490"/>
      <c r="V169" s="491"/>
      <c r="W169" s="492"/>
      <c r="X169" s="493"/>
      <c r="Y169" s="494"/>
      <c r="Z169" s="495"/>
      <c r="AA169" s="496"/>
      <c r="AB169" s="497"/>
      <c r="AC169" s="498"/>
      <c r="AD169" s="499"/>
      <c r="AF169" s="331">
        <f>$W170*R169</f>
        <v>0</v>
      </c>
      <c r="AG169" s="332">
        <f t="shared" ref="AG169:AR169" si="50">$W170*S169</f>
        <v>0</v>
      </c>
      <c r="AH169" s="333">
        <f t="shared" si="50"/>
        <v>0</v>
      </c>
      <c r="AI169" s="334">
        <f t="shared" si="50"/>
        <v>0</v>
      </c>
      <c r="AJ169" s="335">
        <f t="shared" si="50"/>
        <v>0</v>
      </c>
      <c r="AK169" s="336">
        <f t="shared" si="50"/>
        <v>0</v>
      </c>
      <c r="AL169" s="337">
        <f t="shared" si="50"/>
        <v>0</v>
      </c>
      <c r="AM169" s="338">
        <f t="shared" si="50"/>
        <v>0</v>
      </c>
      <c r="AN169" s="339">
        <f t="shared" si="50"/>
        <v>0</v>
      </c>
      <c r="AO169" s="340">
        <f t="shared" si="50"/>
        <v>0</v>
      </c>
      <c r="AP169" s="341">
        <f t="shared" si="50"/>
        <v>0</v>
      </c>
      <c r="AQ169" s="342">
        <f t="shared" si="50"/>
        <v>0</v>
      </c>
      <c r="AR169" s="343">
        <f t="shared" si="50"/>
        <v>0</v>
      </c>
    </row>
    <row r="170" spans="1:44" ht="15.75" customHeight="1" thickBot="1">
      <c r="A170" s="220" t="str">
        <f ca="1">"     Send me 1 of each in range, all the same color per single set, Times No. Ranges at "&amp;SUBSTITUTE(ADDRESS(1,CELL("col",K169),4),"1","")&amp;CELL("row",K169)</f>
        <v xml:space="preserve">     Send me 1 of each in range, all the same color per single set, Times No. Ranges at K169</v>
      </c>
      <c r="B170" s="138"/>
      <c r="C170" s="138"/>
      <c r="D170" s="138"/>
      <c r="E170" s="138"/>
      <c r="F170" s="138"/>
      <c r="G170" s="140"/>
      <c r="H170" s="138"/>
      <c r="I170" s="138"/>
      <c r="J170" s="138"/>
      <c r="K170" s="141"/>
      <c r="L170" s="141"/>
      <c r="M170" s="141"/>
      <c r="N170" s="141"/>
      <c r="O170" s="401"/>
      <c r="P170" s="777"/>
      <c r="Q170" s="798"/>
      <c r="R170" s="799"/>
      <c r="S170" s="800"/>
      <c r="T170" s="801"/>
      <c r="U170" s="802"/>
      <c r="V170" s="431">
        <f>COUNT(I25:I31)</f>
        <v>7</v>
      </c>
      <c r="W170" s="431">
        <f>SUM(I25:I31)</f>
        <v>43</v>
      </c>
      <c r="X170" s="144"/>
      <c r="Y170" s="143"/>
      <c r="Z170" s="143"/>
      <c r="AA170" s="144"/>
      <c r="AB170" s="144"/>
      <c r="AC170" s="144"/>
      <c r="AD170" s="145"/>
    </row>
    <row r="171" spans="1:44" ht="15.75" customHeight="1" thickBot="1">
      <c r="A171" s="130"/>
      <c r="B171" s="130"/>
      <c r="C171" s="130"/>
      <c r="D171" s="130"/>
      <c r="E171" s="130"/>
      <c r="F171" s="130"/>
      <c r="G171" s="130"/>
      <c r="H171" s="130"/>
      <c r="I171" s="130"/>
      <c r="J171" s="130"/>
      <c r="K171" s="146"/>
      <c r="L171" s="146"/>
      <c r="M171" s="146"/>
      <c r="N171" s="146"/>
      <c r="O171" s="130"/>
      <c r="P171" s="130"/>
      <c r="Q171" s="130"/>
      <c r="R171" s="147"/>
      <c r="S171" s="147"/>
      <c r="T171" s="148"/>
      <c r="U171" s="148"/>
      <c r="V171" s="148"/>
      <c r="W171" s="148"/>
      <c r="X171" s="148"/>
      <c r="Y171" s="147"/>
      <c r="Z171" s="147"/>
      <c r="AA171" s="148"/>
      <c r="AB171" s="148"/>
      <c r="AC171" s="148"/>
      <c r="AD171" s="147"/>
    </row>
    <row r="172" spans="1:44" ht="15.75" customHeight="1">
      <c r="A172" s="129" t="s">
        <v>101</v>
      </c>
      <c r="B172" s="130"/>
      <c r="C172" s="130"/>
      <c r="D172" s="130"/>
      <c r="E172" s="324"/>
      <c r="F172" s="139"/>
      <c r="G172" s="130"/>
      <c r="H172" s="130"/>
      <c r="I172" s="430" t="str">
        <f>"(includes "&amp;V173&amp;" sets, "&amp;W173&amp;" holds)"</f>
        <v>(includes 13 sets, 106 holds)</v>
      </c>
      <c r="J172" s="131"/>
      <c r="K172" s="473">
        <f>SUM(R172:AD172)</f>
        <v>0</v>
      </c>
      <c r="L172" s="132"/>
      <c r="M172" s="133">
        <f>SUM(M32:M44)</f>
        <v>2465</v>
      </c>
      <c r="N172" s="775">
        <f>SUM(N32:N44)</f>
        <v>2364.17</v>
      </c>
      <c r="O172" s="134"/>
      <c r="P172" s="776">
        <f>K172*N172</f>
        <v>0</v>
      </c>
      <c r="Q172" s="35"/>
      <c r="R172" s="487"/>
      <c r="S172" s="488"/>
      <c r="T172" s="489"/>
      <c r="U172" s="490"/>
      <c r="V172" s="491"/>
      <c r="W172" s="492"/>
      <c r="X172" s="493"/>
      <c r="Y172" s="494"/>
      <c r="Z172" s="495"/>
      <c r="AA172" s="496"/>
      <c r="AB172" s="497"/>
      <c r="AC172" s="498"/>
      <c r="AD172" s="499"/>
      <c r="AF172" s="331">
        <f>$W173*R172</f>
        <v>0</v>
      </c>
      <c r="AG172" s="332">
        <f t="shared" ref="AG172:AR172" si="51">$W173*S172</f>
        <v>0</v>
      </c>
      <c r="AH172" s="333">
        <f t="shared" si="51"/>
        <v>0</v>
      </c>
      <c r="AI172" s="334">
        <f t="shared" si="51"/>
        <v>0</v>
      </c>
      <c r="AJ172" s="335">
        <f t="shared" si="51"/>
        <v>0</v>
      </c>
      <c r="AK172" s="336">
        <f t="shared" si="51"/>
        <v>0</v>
      </c>
      <c r="AL172" s="337">
        <f t="shared" si="51"/>
        <v>0</v>
      </c>
      <c r="AM172" s="338">
        <f t="shared" si="51"/>
        <v>0</v>
      </c>
      <c r="AN172" s="339">
        <f t="shared" si="51"/>
        <v>0</v>
      </c>
      <c r="AO172" s="340">
        <f t="shared" si="51"/>
        <v>0</v>
      </c>
      <c r="AP172" s="341">
        <f t="shared" si="51"/>
        <v>0</v>
      </c>
      <c r="AQ172" s="342">
        <f t="shared" si="51"/>
        <v>0</v>
      </c>
      <c r="AR172" s="343">
        <f t="shared" si="51"/>
        <v>0</v>
      </c>
    </row>
    <row r="173" spans="1:44" ht="15.75" customHeight="1" thickBot="1">
      <c r="A173" s="220" t="str">
        <f ca="1">"     Send me 1 of each in range, all the same color per single set, Times No. Ranges at "&amp;SUBSTITUTE(ADDRESS(1,CELL("col",K172),4),"1","")&amp;CELL("row",K172)</f>
        <v xml:space="preserve">     Send me 1 of each in range, all the same color per single set, Times No. Ranges at K172</v>
      </c>
      <c r="B173" s="138"/>
      <c r="C173" s="138"/>
      <c r="D173" s="138"/>
      <c r="E173" s="138"/>
      <c r="F173" s="138"/>
      <c r="G173" s="138"/>
      <c r="H173" s="138"/>
      <c r="I173" s="138"/>
      <c r="J173" s="138"/>
      <c r="K173" s="141"/>
      <c r="L173" s="141"/>
      <c r="M173" s="141"/>
      <c r="N173" s="141"/>
      <c r="O173" s="401"/>
      <c r="P173" s="777"/>
      <c r="Q173" s="798"/>
      <c r="R173" s="799"/>
      <c r="S173" s="800"/>
      <c r="T173" s="801"/>
      <c r="U173" s="802"/>
      <c r="V173" s="431">
        <f>COUNT(I32:I44)</f>
        <v>13</v>
      </c>
      <c r="W173" s="431">
        <f>SUM(I32:I44)</f>
        <v>106</v>
      </c>
      <c r="X173" s="144"/>
      <c r="Y173" s="143"/>
      <c r="Z173" s="143"/>
      <c r="AA173" s="144"/>
      <c r="AB173" s="144"/>
      <c r="AC173" s="144"/>
      <c r="AD173" s="145"/>
    </row>
    <row r="174" spans="1:44" ht="15.75" customHeight="1" thickBot="1">
      <c r="A174" s="130"/>
      <c r="B174" s="130"/>
      <c r="C174" s="130"/>
      <c r="D174" s="130"/>
      <c r="E174" s="130"/>
      <c r="F174" s="130"/>
      <c r="G174" s="130"/>
      <c r="H174" s="130"/>
      <c r="I174" s="130"/>
      <c r="J174" s="130"/>
      <c r="K174" s="146"/>
      <c r="L174" s="146"/>
      <c r="M174" s="146"/>
      <c r="N174" s="146"/>
      <c r="O174" s="130"/>
      <c r="P174" s="149"/>
      <c r="Q174" s="130"/>
      <c r="R174" s="147"/>
      <c r="S174" s="147"/>
      <c r="T174" s="148"/>
      <c r="U174" s="148"/>
      <c r="V174" s="148"/>
      <c r="W174" s="148"/>
      <c r="X174" s="148"/>
      <c r="Y174" s="147"/>
      <c r="Z174" s="147"/>
      <c r="AA174" s="148"/>
      <c r="AB174" s="148"/>
      <c r="AC174" s="148"/>
      <c r="AD174" s="147"/>
    </row>
    <row r="175" spans="1:44" ht="15.75" customHeight="1">
      <c r="A175" s="129" t="s">
        <v>133</v>
      </c>
      <c r="B175" s="130"/>
      <c r="C175" s="130"/>
      <c r="D175" s="130"/>
      <c r="E175" s="324"/>
      <c r="F175" s="139"/>
      <c r="G175" s="130"/>
      <c r="H175" s="130"/>
      <c r="I175" s="430" t="str">
        <f>"(includes "&amp;V176&amp;" sets, "&amp;W176&amp;" holds)"</f>
        <v>(includes 3 sets, 30 holds)</v>
      </c>
      <c r="J175" s="131"/>
      <c r="K175" s="473">
        <f>SUM(R175:AD175)</f>
        <v>0</v>
      </c>
      <c r="L175" s="132"/>
      <c r="M175" s="133">
        <f>SUM(M45:M47)</f>
        <v>393</v>
      </c>
      <c r="N175" s="775">
        <f>SUM(N45:N47)</f>
        <v>376.93</v>
      </c>
      <c r="O175" s="134"/>
      <c r="P175" s="776">
        <f>K175*N175</f>
        <v>0</v>
      </c>
      <c r="Q175" s="35"/>
      <c r="R175" s="487"/>
      <c r="S175" s="488"/>
      <c r="T175" s="489"/>
      <c r="U175" s="490"/>
      <c r="V175" s="491"/>
      <c r="W175" s="492"/>
      <c r="X175" s="493"/>
      <c r="Y175" s="494"/>
      <c r="Z175" s="495"/>
      <c r="AA175" s="496"/>
      <c r="AB175" s="497"/>
      <c r="AC175" s="498"/>
      <c r="AD175" s="499"/>
      <c r="AF175" s="331">
        <f>$W176*R175</f>
        <v>0</v>
      </c>
      <c r="AG175" s="332">
        <f t="shared" ref="AG175:AR175" si="52">$W176*S175</f>
        <v>0</v>
      </c>
      <c r="AH175" s="333">
        <f t="shared" si="52"/>
        <v>0</v>
      </c>
      <c r="AI175" s="334">
        <f t="shared" si="52"/>
        <v>0</v>
      </c>
      <c r="AJ175" s="335">
        <f t="shared" si="52"/>
        <v>0</v>
      </c>
      <c r="AK175" s="336">
        <f t="shared" si="52"/>
        <v>0</v>
      </c>
      <c r="AL175" s="337">
        <f t="shared" si="52"/>
        <v>0</v>
      </c>
      <c r="AM175" s="338">
        <f t="shared" si="52"/>
        <v>0</v>
      </c>
      <c r="AN175" s="339">
        <f t="shared" si="52"/>
        <v>0</v>
      </c>
      <c r="AO175" s="340">
        <f t="shared" si="52"/>
        <v>0</v>
      </c>
      <c r="AP175" s="341">
        <f t="shared" si="52"/>
        <v>0</v>
      </c>
      <c r="AQ175" s="342">
        <f t="shared" si="52"/>
        <v>0</v>
      </c>
      <c r="AR175" s="343">
        <f t="shared" si="52"/>
        <v>0</v>
      </c>
    </row>
    <row r="176" spans="1:44" ht="15.75" customHeight="1" thickBot="1">
      <c r="A176" s="220" t="str">
        <f ca="1">"     Send me 1 of each in range, all the same color per single set, Times No. Ranges at "&amp;SUBSTITUTE(ADDRESS(1,CELL("col",K175),4),"1","")&amp;CELL("row",K175)</f>
        <v xml:space="preserve">     Send me 1 of each in range, all the same color per single set, Times No. Ranges at K175</v>
      </c>
      <c r="B176" s="138"/>
      <c r="C176" s="138"/>
      <c r="D176" s="138"/>
      <c r="E176" s="138"/>
      <c r="F176" s="138"/>
      <c r="G176" s="138"/>
      <c r="H176" s="138"/>
      <c r="I176" s="138"/>
      <c r="J176" s="138"/>
      <c r="K176" s="141"/>
      <c r="L176" s="141"/>
      <c r="M176" s="141"/>
      <c r="N176" s="141"/>
      <c r="O176" s="401"/>
      <c r="P176" s="777"/>
      <c r="Q176" s="798"/>
      <c r="R176" s="799"/>
      <c r="S176" s="800"/>
      <c r="T176" s="801"/>
      <c r="U176" s="802"/>
      <c r="V176" s="431">
        <f>COUNT(I45:I47)</f>
        <v>3</v>
      </c>
      <c r="W176" s="431">
        <f>SUM(I45:I47)</f>
        <v>30</v>
      </c>
      <c r="X176" s="144"/>
      <c r="Y176" s="143"/>
      <c r="Z176" s="143"/>
      <c r="AA176" s="144"/>
      <c r="AB176" s="144"/>
      <c r="AC176" s="144"/>
      <c r="AD176" s="145"/>
    </row>
    <row r="177" spans="1:44" ht="15.75" customHeight="1" thickBot="1">
      <c r="A177" s="130"/>
      <c r="B177" s="130"/>
      <c r="C177" s="130"/>
      <c r="D177" s="130"/>
      <c r="E177" s="130"/>
      <c r="F177" s="130"/>
      <c r="G177" s="130"/>
      <c r="H177" s="130"/>
      <c r="I177" s="130"/>
      <c r="J177" s="130"/>
      <c r="K177" s="146"/>
      <c r="L177" s="146"/>
      <c r="M177" s="146"/>
      <c r="N177" s="146"/>
      <c r="O177" s="130"/>
      <c r="P177" s="149"/>
      <c r="Q177" s="130"/>
      <c r="R177" s="147"/>
      <c r="S177" s="147"/>
      <c r="T177" s="148"/>
      <c r="U177" s="148"/>
      <c r="V177" s="148"/>
      <c r="W177" s="148"/>
      <c r="X177" s="148"/>
      <c r="Y177" s="147"/>
      <c r="Z177" s="147"/>
      <c r="AA177" s="148"/>
      <c r="AB177" s="148"/>
      <c r="AC177" s="148"/>
      <c r="AD177" s="147"/>
    </row>
    <row r="178" spans="1:44" ht="15.75" customHeight="1">
      <c r="A178" s="129" t="s">
        <v>102</v>
      </c>
      <c r="B178" s="130"/>
      <c r="C178" s="130"/>
      <c r="D178" s="130"/>
      <c r="E178" s="324"/>
      <c r="F178" s="139"/>
      <c r="G178" s="130"/>
      <c r="H178" s="130"/>
      <c r="I178" s="430" t="str">
        <f>"(includes "&amp;V179&amp;" sets, "&amp;W179&amp;" holds)"</f>
        <v>(includes 21 sets, 130 holds)</v>
      </c>
      <c r="J178" s="131"/>
      <c r="K178" s="473">
        <f>SUM(R178:AD178)</f>
        <v>0</v>
      </c>
      <c r="L178" s="132"/>
      <c r="M178" s="133">
        <f>SUM(M48:M68)</f>
        <v>2194</v>
      </c>
      <c r="N178" s="775">
        <f>SUM(N48:N68)</f>
        <v>2104.2800000000002</v>
      </c>
      <c r="O178" s="134"/>
      <c r="P178" s="776">
        <f>K178*N178</f>
        <v>0</v>
      </c>
      <c r="Q178" s="35"/>
      <c r="R178" s="487"/>
      <c r="S178" s="488"/>
      <c r="T178" s="489"/>
      <c r="U178" s="490"/>
      <c r="V178" s="491"/>
      <c r="W178" s="492"/>
      <c r="X178" s="493"/>
      <c r="Y178" s="494"/>
      <c r="Z178" s="495"/>
      <c r="AA178" s="496"/>
      <c r="AB178" s="497"/>
      <c r="AC178" s="498"/>
      <c r="AD178" s="499"/>
      <c r="AF178" s="331">
        <f>$W179*R178</f>
        <v>0</v>
      </c>
      <c r="AG178" s="332">
        <f t="shared" ref="AG178:AR178" si="53">$W179*S178</f>
        <v>0</v>
      </c>
      <c r="AH178" s="333">
        <f t="shared" si="53"/>
        <v>0</v>
      </c>
      <c r="AI178" s="334">
        <f t="shared" si="53"/>
        <v>0</v>
      </c>
      <c r="AJ178" s="335">
        <f t="shared" si="53"/>
        <v>0</v>
      </c>
      <c r="AK178" s="336">
        <f t="shared" si="53"/>
        <v>0</v>
      </c>
      <c r="AL178" s="337">
        <f t="shared" si="53"/>
        <v>0</v>
      </c>
      <c r="AM178" s="338">
        <f t="shared" si="53"/>
        <v>0</v>
      </c>
      <c r="AN178" s="339">
        <f t="shared" si="53"/>
        <v>0</v>
      </c>
      <c r="AO178" s="340">
        <f t="shared" si="53"/>
        <v>0</v>
      </c>
      <c r="AP178" s="341">
        <f t="shared" si="53"/>
        <v>0</v>
      </c>
      <c r="AQ178" s="342">
        <f t="shared" si="53"/>
        <v>0</v>
      </c>
      <c r="AR178" s="343">
        <f t="shared" si="53"/>
        <v>0</v>
      </c>
    </row>
    <row r="179" spans="1:44" ht="15.75" customHeight="1" thickBot="1">
      <c r="A179" s="220" t="str">
        <f ca="1">"     Send me 1 of each in range, all the same color per single set, Times No. Ranges at "&amp;SUBSTITUTE(ADDRESS(1,CELL("col",K178),4),"1","")&amp;CELL("row",K178)</f>
        <v xml:space="preserve">     Send me 1 of each in range, all the same color per single set, Times No. Ranges at K178</v>
      </c>
      <c r="B179" s="138"/>
      <c r="C179" s="138"/>
      <c r="D179" s="138"/>
      <c r="E179" s="138"/>
      <c r="F179" s="138"/>
      <c r="G179" s="138"/>
      <c r="H179" s="138"/>
      <c r="I179" s="138"/>
      <c r="J179" s="138"/>
      <c r="K179" s="141"/>
      <c r="L179" s="141"/>
      <c r="M179" s="141"/>
      <c r="N179" s="141"/>
      <c r="O179" s="401"/>
      <c r="P179" s="777"/>
      <c r="Q179" s="798"/>
      <c r="R179" s="799"/>
      <c r="S179" s="800"/>
      <c r="T179" s="801"/>
      <c r="U179" s="802"/>
      <c r="V179" s="431">
        <f>COUNT(I48:I68)</f>
        <v>21</v>
      </c>
      <c r="W179" s="431">
        <f>SUM(I48:I68)</f>
        <v>130</v>
      </c>
      <c r="X179" s="144"/>
      <c r="Y179" s="143"/>
      <c r="Z179" s="143"/>
      <c r="AA179" s="144"/>
      <c r="AB179" s="144"/>
      <c r="AC179" s="144"/>
      <c r="AD179" s="145"/>
    </row>
    <row r="180" spans="1:44" ht="15.75" customHeight="1" thickBot="1">
      <c r="A180" s="2"/>
      <c r="B180" s="2"/>
      <c r="C180" s="2"/>
      <c r="D180" s="2"/>
      <c r="E180" s="2"/>
      <c r="F180" s="2"/>
      <c r="G180" s="2"/>
      <c r="H180" s="2"/>
      <c r="I180" s="2"/>
      <c r="J180" s="2"/>
      <c r="K180" s="135"/>
      <c r="L180" s="135"/>
      <c r="M180" s="135"/>
      <c r="N180" s="135"/>
      <c r="O180" s="2"/>
      <c r="P180" s="2"/>
      <c r="Q180" s="2"/>
      <c r="R180" s="136"/>
      <c r="S180" s="136"/>
      <c r="T180" s="137"/>
      <c r="U180" s="137"/>
      <c r="V180" s="137"/>
      <c r="W180" s="137"/>
      <c r="X180" s="137"/>
      <c r="Y180" s="136"/>
      <c r="Z180" s="136"/>
      <c r="AA180" s="137"/>
      <c r="AB180" s="137"/>
      <c r="AC180" s="137"/>
      <c r="AD180" s="136"/>
    </row>
    <row r="181" spans="1:44" ht="15.75" customHeight="1">
      <c r="A181" s="129" t="s">
        <v>103</v>
      </c>
      <c r="B181" s="130"/>
      <c r="C181" s="130"/>
      <c r="D181" s="130"/>
      <c r="E181" s="324"/>
      <c r="F181" s="139"/>
      <c r="G181" s="130"/>
      <c r="H181" s="130"/>
      <c r="I181" s="430" t="str">
        <f>"(includes "&amp;V182&amp;" sets, "&amp;W182&amp;" holds)"</f>
        <v>(includes 2 sets, 10 holds)</v>
      </c>
      <c r="J181" s="131"/>
      <c r="K181" s="473">
        <f>SUM(R181:AD181)</f>
        <v>0</v>
      </c>
      <c r="L181" s="132"/>
      <c r="M181" s="133">
        <f>SUM(M69:M70)</f>
        <v>654</v>
      </c>
      <c r="N181" s="775">
        <f>SUM(N69:N70)</f>
        <v>627.25</v>
      </c>
      <c r="O181" s="134"/>
      <c r="P181" s="776">
        <f>K181*N181</f>
        <v>0</v>
      </c>
      <c r="Q181" s="35"/>
      <c r="R181" s="487"/>
      <c r="S181" s="488"/>
      <c r="T181" s="489"/>
      <c r="U181" s="490"/>
      <c r="V181" s="491"/>
      <c r="W181" s="492"/>
      <c r="X181" s="493"/>
      <c r="Y181" s="494"/>
      <c r="Z181" s="495"/>
      <c r="AA181" s="496"/>
      <c r="AB181" s="497"/>
      <c r="AC181" s="498"/>
      <c r="AD181" s="499"/>
      <c r="AF181" s="331">
        <f>$W182*R181</f>
        <v>0</v>
      </c>
      <c r="AG181" s="332">
        <f t="shared" ref="AG181:AR181" si="54">$W182*S181</f>
        <v>0</v>
      </c>
      <c r="AH181" s="333">
        <f t="shared" si="54"/>
        <v>0</v>
      </c>
      <c r="AI181" s="334">
        <f t="shared" si="54"/>
        <v>0</v>
      </c>
      <c r="AJ181" s="335">
        <f t="shared" si="54"/>
        <v>0</v>
      </c>
      <c r="AK181" s="336">
        <f t="shared" si="54"/>
        <v>0</v>
      </c>
      <c r="AL181" s="337">
        <f t="shared" si="54"/>
        <v>0</v>
      </c>
      <c r="AM181" s="338">
        <f t="shared" si="54"/>
        <v>0</v>
      </c>
      <c r="AN181" s="339">
        <f t="shared" si="54"/>
        <v>0</v>
      </c>
      <c r="AO181" s="340">
        <f t="shared" si="54"/>
        <v>0</v>
      </c>
      <c r="AP181" s="341">
        <f t="shared" si="54"/>
        <v>0</v>
      </c>
      <c r="AQ181" s="342">
        <f t="shared" si="54"/>
        <v>0</v>
      </c>
      <c r="AR181" s="343">
        <f t="shared" si="54"/>
        <v>0</v>
      </c>
    </row>
    <row r="182" spans="1:44" ht="15.75" customHeight="1" thickBot="1">
      <c r="A182" s="220" t="str">
        <f ca="1">"     Send me 1 of each in range, all the same color per single set, Times No. Ranges at "&amp;SUBSTITUTE(ADDRESS(1,CELL("col",K181),4),"1","")&amp;CELL("row",K181)</f>
        <v xml:space="preserve">     Send me 1 of each in range, all the same color per single set, Times No. Ranges at K181</v>
      </c>
      <c r="B182" s="2"/>
      <c r="C182" s="2"/>
      <c r="D182" s="2"/>
      <c r="E182" s="2"/>
      <c r="F182" s="2"/>
      <c r="G182" s="2"/>
      <c r="H182" s="2"/>
      <c r="I182" s="2"/>
      <c r="J182" s="2"/>
      <c r="K182" s="141"/>
      <c r="L182" s="141"/>
      <c r="M182" s="141"/>
      <c r="N182" s="141"/>
      <c r="O182" s="401"/>
      <c r="P182" s="777"/>
      <c r="Q182" s="798"/>
      <c r="R182" s="799"/>
      <c r="S182" s="800"/>
      <c r="T182" s="801"/>
      <c r="U182" s="802"/>
      <c r="V182" s="432">
        <f>COUNT(I69:I70)</f>
        <v>2</v>
      </c>
      <c r="W182" s="432">
        <f>SUM(I69:I70)</f>
        <v>10</v>
      </c>
      <c r="X182" s="137"/>
      <c r="Y182" s="136"/>
      <c r="Z182" s="136"/>
      <c r="AA182" s="137"/>
      <c r="AB182" s="137"/>
      <c r="AC182" s="137"/>
      <c r="AD182" s="136"/>
    </row>
    <row r="183" spans="1:44" ht="15.75" customHeight="1" thickBot="1">
      <c r="A183" s="130"/>
      <c r="B183" s="130"/>
      <c r="C183" s="130"/>
      <c r="D183" s="130"/>
      <c r="E183" s="130"/>
      <c r="F183" s="130"/>
      <c r="G183" s="130"/>
      <c r="H183" s="130"/>
      <c r="I183" s="130"/>
      <c r="J183" s="130"/>
      <c r="K183" s="146"/>
      <c r="L183" s="146"/>
      <c r="M183" s="146"/>
      <c r="N183" s="146"/>
      <c r="O183" s="130"/>
      <c r="P183" s="130"/>
      <c r="Q183" s="130"/>
      <c r="R183" s="147"/>
      <c r="S183" s="147"/>
      <c r="T183" s="148"/>
      <c r="U183" s="148"/>
      <c r="V183" s="148"/>
      <c r="W183" s="148"/>
      <c r="X183" s="148"/>
      <c r="Y183" s="147"/>
      <c r="Z183" s="147"/>
      <c r="AA183" s="148"/>
      <c r="AB183" s="148"/>
      <c r="AC183" s="148"/>
      <c r="AD183" s="147"/>
    </row>
    <row r="184" spans="1:44" ht="15.75" customHeight="1">
      <c r="A184" s="129" t="s">
        <v>104</v>
      </c>
      <c r="B184" s="130"/>
      <c r="C184" s="130"/>
      <c r="D184" s="130"/>
      <c r="E184" s="324"/>
      <c r="F184" s="139"/>
      <c r="G184" s="130"/>
      <c r="H184" s="130"/>
      <c r="I184" s="430" t="str">
        <f>"(includes "&amp;V185&amp;" sets, "&amp;W185&amp;" holds)"</f>
        <v>(includes 11 sets, 68 holds)</v>
      </c>
      <c r="J184" s="131"/>
      <c r="K184" s="473">
        <f>SUM(R184:AD184)</f>
        <v>0</v>
      </c>
      <c r="L184" s="132"/>
      <c r="M184" s="133">
        <f>SUM(M71:M81)</f>
        <v>4471</v>
      </c>
      <c r="N184" s="775">
        <f>SUM(N71:N81)</f>
        <v>4288.1400000000003</v>
      </c>
      <c r="O184" s="134"/>
      <c r="P184" s="776">
        <f>K184*N184</f>
        <v>0</v>
      </c>
      <c r="Q184" s="35"/>
      <c r="R184" s="487"/>
      <c r="S184" s="488"/>
      <c r="T184" s="489"/>
      <c r="U184" s="490"/>
      <c r="V184" s="491"/>
      <c r="W184" s="492"/>
      <c r="X184" s="493"/>
      <c r="Y184" s="494"/>
      <c r="Z184" s="495"/>
      <c r="AA184" s="496"/>
      <c r="AB184" s="497"/>
      <c r="AC184" s="498"/>
      <c r="AD184" s="499"/>
      <c r="AF184" s="331">
        <f>$W185*R184</f>
        <v>0</v>
      </c>
      <c r="AG184" s="332">
        <f t="shared" ref="AG184:AR184" si="55">$W185*S184</f>
        <v>0</v>
      </c>
      <c r="AH184" s="333">
        <f t="shared" si="55"/>
        <v>0</v>
      </c>
      <c r="AI184" s="334">
        <f t="shared" si="55"/>
        <v>0</v>
      </c>
      <c r="AJ184" s="335">
        <f t="shared" si="55"/>
        <v>0</v>
      </c>
      <c r="AK184" s="336">
        <f t="shared" si="55"/>
        <v>0</v>
      </c>
      <c r="AL184" s="337">
        <f t="shared" si="55"/>
        <v>0</v>
      </c>
      <c r="AM184" s="338">
        <f t="shared" si="55"/>
        <v>0</v>
      </c>
      <c r="AN184" s="339">
        <f t="shared" si="55"/>
        <v>0</v>
      </c>
      <c r="AO184" s="340">
        <f t="shared" si="55"/>
        <v>0</v>
      </c>
      <c r="AP184" s="341">
        <f t="shared" si="55"/>
        <v>0</v>
      </c>
      <c r="AQ184" s="342">
        <f t="shared" si="55"/>
        <v>0</v>
      </c>
      <c r="AR184" s="343">
        <f t="shared" si="55"/>
        <v>0</v>
      </c>
    </row>
    <row r="185" spans="1:44" ht="15.75" customHeight="1" thickBot="1">
      <c r="A185" s="220" t="str">
        <f ca="1">"     Send me 1 of each in range, all the same color per single set, Times No. Ranges at "&amp;SUBSTITUTE(ADDRESS(1,CELL("col",K184),4),"1","")&amp;CELL("row",K184)</f>
        <v xml:space="preserve">     Send me 1 of each in range, all the same color per single set, Times No. Ranges at K184</v>
      </c>
      <c r="B185" s="138"/>
      <c r="C185" s="138"/>
      <c r="D185" s="138"/>
      <c r="E185" s="138"/>
      <c r="F185" s="138"/>
      <c r="G185" s="138"/>
      <c r="H185" s="138"/>
      <c r="I185" s="138"/>
      <c r="J185" s="138"/>
      <c r="K185" s="141"/>
      <c r="L185" s="141"/>
      <c r="M185" s="141"/>
      <c r="N185" s="141"/>
      <c r="O185" s="401"/>
      <c r="P185" s="777"/>
      <c r="Q185" s="798"/>
      <c r="R185" s="799"/>
      <c r="S185" s="800"/>
      <c r="T185" s="801"/>
      <c r="U185" s="802"/>
      <c r="V185" s="431">
        <f>COUNT(I71:I81)</f>
        <v>11</v>
      </c>
      <c r="W185" s="431">
        <f>SUM(I71:I81)</f>
        <v>68</v>
      </c>
      <c r="X185" s="144"/>
      <c r="Y185" s="143"/>
      <c r="Z185" s="143"/>
      <c r="AA185" s="144"/>
      <c r="AB185" s="144"/>
      <c r="AC185" s="144"/>
      <c r="AD185" s="145"/>
    </row>
    <row r="186" spans="1:44" ht="15.75" customHeight="1" thickBot="1">
      <c r="A186" s="2"/>
      <c r="B186" s="2"/>
      <c r="C186" s="2"/>
      <c r="D186" s="2"/>
      <c r="E186" s="2"/>
      <c r="F186" s="2"/>
      <c r="G186" s="2"/>
      <c r="H186" s="2"/>
      <c r="I186" s="2"/>
      <c r="J186" s="2"/>
      <c r="K186" s="135"/>
      <c r="L186" s="135"/>
      <c r="M186" s="135"/>
      <c r="N186" s="135"/>
      <c r="O186" s="2"/>
      <c r="P186" s="2"/>
      <c r="Q186" s="2"/>
      <c r="R186" s="136"/>
      <c r="S186" s="136"/>
      <c r="T186" s="137"/>
      <c r="U186" s="137"/>
      <c r="V186" s="137"/>
      <c r="W186" s="137"/>
      <c r="X186" s="137"/>
      <c r="Y186" s="136"/>
      <c r="Z186" s="136"/>
      <c r="AA186" s="137"/>
      <c r="AB186" s="137"/>
      <c r="AC186" s="137"/>
      <c r="AD186" s="136"/>
    </row>
    <row r="187" spans="1:44" ht="15.75" customHeight="1">
      <c r="A187" s="129" t="s">
        <v>105</v>
      </c>
      <c r="B187" s="130"/>
      <c r="C187" s="130"/>
      <c r="D187" s="130"/>
      <c r="E187" s="324"/>
      <c r="F187" s="139"/>
      <c r="G187" s="130"/>
      <c r="H187" s="130"/>
      <c r="I187" s="430" t="str">
        <f>"(includes "&amp;V188&amp;" sets, "&amp;W188&amp;" holds)"</f>
        <v>(includes 4 sets, 4 holds)</v>
      </c>
      <c r="J187" s="131"/>
      <c r="K187" s="473">
        <f>SUM(R187:AD187)</f>
        <v>0</v>
      </c>
      <c r="L187" s="132"/>
      <c r="M187" s="133">
        <f>SUM(M82:M85)</f>
        <v>1582</v>
      </c>
      <c r="N187" s="775">
        <f>SUM(N82:N85)</f>
        <v>1517.29</v>
      </c>
      <c r="O187" s="134"/>
      <c r="P187" s="776">
        <f>K187*N187</f>
        <v>0</v>
      </c>
      <c r="Q187" s="35"/>
      <c r="R187" s="487"/>
      <c r="S187" s="488"/>
      <c r="T187" s="489"/>
      <c r="U187" s="490"/>
      <c r="V187" s="491"/>
      <c r="W187" s="492"/>
      <c r="X187" s="493"/>
      <c r="Y187" s="494"/>
      <c r="Z187" s="495"/>
      <c r="AA187" s="496"/>
      <c r="AB187" s="497"/>
      <c r="AC187" s="498"/>
      <c r="AD187" s="499"/>
      <c r="AF187" s="331">
        <f>$W188*R187</f>
        <v>0</v>
      </c>
      <c r="AG187" s="332">
        <f t="shared" ref="AG187:AR187" si="56">$W188*S187</f>
        <v>0</v>
      </c>
      <c r="AH187" s="333">
        <f t="shared" si="56"/>
        <v>0</v>
      </c>
      <c r="AI187" s="334">
        <f t="shared" si="56"/>
        <v>0</v>
      </c>
      <c r="AJ187" s="335">
        <f t="shared" si="56"/>
        <v>0</v>
      </c>
      <c r="AK187" s="336">
        <f t="shared" si="56"/>
        <v>0</v>
      </c>
      <c r="AL187" s="337">
        <f t="shared" si="56"/>
        <v>0</v>
      </c>
      <c r="AM187" s="338">
        <f t="shared" si="56"/>
        <v>0</v>
      </c>
      <c r="AN187" s="339">
        <f t="shared" si="56"/>
        <v>0</v>
      </c>
      <c r="AO187" s="340">
        <f t="shared" si="56"/>
        <v>0</v>
      </c>
      <c r="AP187" s="341">
        <f t="shared" si="56"/>
        <v>0</v>
      </c>
      <c r="AQ187" s="342">
        <f t="shared" si="56"/>
        <v>0</v>
      </c>
      <c r="AR187" s="343">
        <f t="shared" si="56"/>
        <v>0</v>
      </c>
    </row>
    <row r="188" spans="1:44" ht="15.75" customHeight="1" thickBot="1">
      <c r="A188" s="220" t="str">
        <f ca="1">"     Send me 1 of each in range, all the same color per single set, Times No. Ranges at "&amp;SUBSTITUTE(ADDRESS(1,CELL("col",K187),4),"1","")&amp;CELL("row",K187)</f>
        <v xml:space="preserve">     Send me 1 of each in range, all the same color per single set, Times No. Ranges at K187</v>
      </c>
      <c r="B188" s="138"/>
      <c r="C188" s="138"/>
      <c r="D188" s="138"/>
      <c r="E188" s="138"/>
      <c r="F188" s="138"/>
      <c r="G188" s="138"/>
      <c r="H188" s="138"/>
      <c r="I188" s="138"/>
      <c r="J188" s="138"/>
      <c r="K188" s="141"/>
      <c r="L188" s="141"/>
      <c r="M188" s="141"/>
      <c r="N188" s="141"/>
      <c r="O188" s="401"/>
      <c r="P188" s="777"/>
      <c r="Q188" s="798"/>
      <c r="R188" s="799"/>
      <c r="S188" s="800"/>
      <c r="T188" s="801"/>
      <c r="U188" s="802"/>
      <c r="V188" s="431">
        <f>COUNT(I82:I85)</f>
        <v>4</v>
      </c>
      <c r="W188" s="431">
        <f>SUM(I82:I85)</f>
        <v>4</v>
      </c>
      <c r="X188" s="144"/>
      <c r="Y188" s="143"/>
      <c r="Z188" s="143"/>
      <c r="AA188" s="144"/>
      <c r="AB188" s="144"/>
      <c r="AC188" s="144"/>
      <c r="AD188" s="145"/>
    </row>
    <row r="189" spans="1:44" ht="15.75" customHeight="1" thickBot="1">
      <c r="A189" s="2"/>
      <c r="B189" s="2"/>
      <c r="C189" s="2"/>
      <c r="D189" s="2"/>
      <c r="E189" s="2"/>
      <c r="F189" s="2"/>
      <c r="G189" s="2"/>
      <c r="H189" s="2"/>
      <c r="I189" s="2"/>
      <c r="J189" s="2"/>
      <c r="K189" s="135"/>
      <c r="L189" s="135"/>
      <c r="M189" s="135"/>
      <c r="N189" s="135"/>
      <c r="O189" s="2"/>
      <c r="P189" s="2"/>
      <c r="Q189" s="2"/>
      <c r="R189" s="136"/>
      <c r="S189" s="136"/>
      <c r="T189" s="137"/>
      <c r="U189" s="137"/>
      <c r="V189" s="137"/>
      <c r="W189" s="137"/>
      <c r="X189" s="137"/>
      <c r="Y189" s="136"/>
      <c r="Z189" s="136"/>
      <c r="AA189" s="137"/>
      <c r="AB189" s="137"/>
      <c r="AC189" s="137"/>
      <c r="AD189" s="136"/>
    </row>
    <row r="190" spans="1:44" ht="15.75" customHeight="1">
      <c r="A190" s="129" t="s">
        <v>106</v>
      </c>
      <c r="B190" s="130"/>
      <c r="C190" s="130"/>
      <c r="D190" s="130"/>
      <c r="E190" s="324"/>
      <c r="F190" s="139"/>
      <c r="G190" s="130"/>
      <c r="H190" s="130"/>
      <c r="I190" s="430" t="str">
        <f>"(includes "&amp;V191&amp;" sets, "&amp;W191&amp;" holds)"</f>
        <v>(includes 39 sets, 218 holds)</v>
      </c>
      <c r="J190" s="131"/>
      <c r="K190" s="473">
        <f>SUM(R190:AD190)</f>
        <v>0</v>
      </c>
      <c r="L190" s="132"/>
      <c r="M190" s="133">
        <f>SUM(M87:M125)</f>
        <v>6389</v>
      </c>
      <c r="N190" s="775">
        <f>SUM(N87:N125)</f>
        <v>6127.6900000000005</v>
      </c>
      <c r="O190" s="134"/>
      <c r="P190" s="776">
        <f>K190*N190</f>
        <v>0</v>
      </c>
      <c r="Q190" s="35"/>
      <c r="R190" s="487"/>
      <c r="S190" s="488"/>
      <c r="T190" s="489"/>
      <c r="U190" s="490"/>
      <c r="V190" s="491"/>
      <c r="W190" s="492"/>
      <c r="X190" s="493"/>
      <c r="Y190" s="494"/>
      <c r="Z190" s="495"/>
      <c r="AA190" s="496"/>
      <c r="AB190" s="497"/>
      <c r="AC190" s="498"/>
      <c r="AD190" s="499"/>
      <c r="AF190" s="331">
        <f>$W191*R190</f>
        <v>0</v>
      </c>
      <c r="AG190" s="332">
        <f t="shared" ref="AG190:AR190" si="57">$W191*S190</f>
        <v>0</v>
      </c>
      <c r="AH190" s="333">
        <f t="shared" si="57"/>
        <v>0</v>
      </c>
      <c r="AI190" s="334">
        <f t="shared" si="57"/>
        <v>0</v>
      </c>
      <c r="AJ190" s="335">
        <f t="shared" si="57"/>
        <v>0</v>
      </c>
      <c r="AK190" s="336">
        <f t="shared" si="57"/>
        <v>0</v>
      </c>
      <c r="AL190" s="337">
        <f t="shared" si="57"/>
        <v>0</v>
      </c>
      <c r="AM190" s="338">
        <f t="shared" si="57"/>
        <v>0</v>
      </c>
      <c r="AN190" s="339">
        <f t="shared" si="57"/>
        <v>0</v>
      </c>
      <c r="AO190" s="340">
        <f t="shared" si="57"/>
        <v>0</v>
      </c>
      <c r="AP190" s="341">
        <f t="shared" si="57"/>
        <v>0</v>
      </c>
      <c r="AQ190" s="342">
        <f t="shared" si="57"/>
        <v>0</v>
      </c>
      <c r="AR190" s="343">
        <f t="shared" si="57"/>
        <v>0</v>
      </c>
    </row>
    <row r="191" spans="1:44" ht="15.75" customHeight="1" thickBot="1">
      <c r="A191" s="220" t="str">
        <f ca="1">"     Send me 1 of each in range, all the same color per single set, Times No. Ranges at "&amp;SUBSTITUTE(ADDRESS(1,CELL("col",K190),4),"1","")&amp;CELL("row",K190)</f>
        <v xml:space="preserve">     Send me 1 of each in range, all the same color per single set, Times No. Ranges at K190</v>
      </c>
      <c r="B191" s="138"/>
      <c r="C191" s="138"/>
      <c r="D191" s="138"/>
      <c r="E191" s="138"/>
      <c r="F191" s="138"/>
      <c r="G191" s="138"/>
      <c r="H191" s="138"/>
      <c r="I191" s="138"/>
      <c r="J191" s="138"/>
      <c r="K191" s="141"/>
      <c r="L191" s="141"/>
      <c r="M191" s="141"/>
      <c r="N191" s="141"/>
      <c r="O191" s="401"/>
      <c r="P191" s="777"/>
      <c r="Q191" s="798"/>
      <c r="R191" s="799"/>
      <c r="S191" s="800"/>
      <c r="T191" s="801"/>
      <c r="U191" s="802"/>
      <c r="V191" s="433">
        <f>COUNT(I87:I125)</f>
        <v>39</v>
      </c>
      <c r="W191" s="433">
        <f>SUM(I87:I125)</f>
        <v>218</v>
      </c>
      <c r="X191" s="142"/>
      <c r="Y191" s="142"/>
      <c r="Z191" s="142"/>
      <c r="AA191" s="142"/>
      <c r="AB191" s="142"/>
      <c r="AC191" s="142"/>
      <c r="AD191" s="150"/>
    </row>
    <row r="192" spans="1:44" ht="15.75" customHeight="1" thickBot="1">
      <c r="A192" s="130"/>
      <c r="B192" s="130"/>
      <c r="C192" s="130"/>
      <c r="D192" s="130"/>
      <c r="E192" s="130"/>
      <c r="F192" s="130"/>
      <c r="G192" s="130"/>
      <c r="H192" s="130"/>
      <c r="I192" s="856"/>
      <c r="J192" s="857"/>
      <c r="K192" s="857"/>
      <c r="L192" s="857"/>
      <c r="M192" s="857"/>
      <c r="N192" s="857"/>
      <c r="O192" s="857"/>
      <c r="P192" s="857"/>
      <c r="Q192" s="130"/>
      <c r="R192" s="130"/>
      <c r="S192" s="130"/>
      <c r="T192" s="130"/>
      <c r="U192" s="130"/>
      <c r="V192" s="130"/>
      <c r="W192" s="130"/>
      <c r="X192" s="130"/>
      <c r="Y192" s="130"/>
      <c r="Z192" s="130"/>
      <c r="AA192" s="130"/>
      <c r="AB192" s="130"/>
      <c r="AC192" s="130"/>
      <c r="AD192" s="130"/>
    </row>
    <row r="193" spans="1:44" ht="15.75" customHeight="1">
      <c r="A193" s="129" t="s">
        <v>107</v>
      </c>
      <c r="B193" s="130"/>
      <c r="C193" s="130"/>
      <c r="D193" s="130"/>
      <c r="E193" s="324"/>
      <c r="F193" s="139"/>
      <c r="G193" s="130"/>
      <c r="H193" s="130"/>
      <c r="I193" s="430" t="str">
        <f>"(includes "&amp;V194&amp;" sets, "&amp;W194&amp;" holds)"</f>
        <v>(includes 8 sets, 38 holds)</v>
      </c>
      <c r="J193" s="131"/>
      <c r="K193" s="473">
        <f>SUM(R193:AD193)</f>
        <v>0</v>
      </c>
      <c r="L193" s="132"/>
      <c r="M193" s="133">
        <f>SUM(M127:M134)</f>
        <v>865</v>
      </c>
      <c r="N193" s="775">
        <f>SUM(N127:N134)</f>
        <v>829.63000000000022</v>
      </c>
      <c r="O193" s="134"/>
      <c r="P193" s="776">
        <f>K193*N193</f>
        <v>0</v>
      </c>
      <c r="Q193" s="35"/>
      <c r="R193" s="487"/>
      <c r="S193" s="488"/>
      <c r="T193" s="489"/>
      <c r="U193" s="490"/>
      <c r="V193" s="491"/>
      <c r="W193" s="492"/>
      <c r="X193" s="493"/>
      <c r="Y193" s="494"/>
      <c r="Z193" s="495"/>
      <c r="AA193" s="496"/>
      <c r="AB193" s="497"/>
      <c r="AC193" s="498"/>
      <c r="AD193" s="499"/>
      <c r="AF193" s="331">
        <f>$W194*R193</f>
        <v>0</v>
      </c>
      <c r="AG193" s="332">
        <f t="shared" ref="AG193:AR193" si="58">$W194*S193</f>
        <v>0</v>
      </c>
      <c r="AH193" s="333">
        <f t="shared" si="58"/>
        <v>0</v>
      </c>
      <c r="AI193" s="334">
        <f t="shared" si="58"/>
        <v>0</v>
      </c>
      <c r="AJ193" s="335">
        <f t="shared" si="58"/>
        <v>0</v>
      </c>
      <c r="AK193" s="336">
        <f t="shared" si="58"/>
        <v>0</v>
      </c>
      <c r="AL193" s="337">
        <f t="shared" si="58"/>
        <v>0</v>
      </c>
      <c r="AM193" s="338">
        <f t="shared" si="58"/>
        <v>0</v>
      </c>
      <c r="AN193" s="339">
        <f t="shared" si="58"/>
        <v>0</v>
      </c>
      <c r="AO193" s="340">
        <f t="shared" si="58"/>
        <v>0</v>
      </c>
      <c r="AP193" s="341">
        <f t="shared" si="58"/>
        <v>0</v>
      </c>
      <c r="AQ193" s="342">
        <f t="shared" si="58"/>
        <v>0</v>
      </c>
      <c r="AR193" s="343">
        <f t="shared" si="58"/>
        <v>0</v>
      </c>
    </row>
    <row r="194" spans="1:44" ht="15.75" customHeight="1" thickBot="1">
      <c r="A194" s="220" t="str">
        <f ca="1">"     Send me 1 of each in range, all the same color per single set, Times No. Ranges at "&amp;SUBSTITUTE(ADDRESS(1,CELL("col",K193),4),"1","")&amp;CELL("row",K193)</f>
        <v xml:space="preserve">     Send me 1 of each in range, all the same color per single set, Times No. Ranges at K193</v>
      </c>
      <c r="B194" s="138"/>
      <c r="C194" s="138"/>
      <c r="D194" s="138"/>
      <c r="E194" s="138"/>
      <c r="F194" s="138"/>
      <c r="G194" s="138"/>
      <c r="H194" s="138"/>
      <c r="I194" s="138"/>
      <c r="J194" s="138"/>
      <c r="K194" s="141"/>
      <c r="L194" s="141"/>
      <c r="M194" s="141"/>
      <c r="N194" s="141"/>
      <c r="O194" s="401"/>
      <c r="P194" s="777"/>
      <c r="Q194" s="798"/>
      <c r="R194" s="799"/>
      <c r="S194" s="800"/>
      <c r="T194" s="801"/>
      <c r="U194" s="802"/>
      <c r="V194" s="433">
        <f>COUNT(I127:I134)</f>
        <v>8</v>
      </c>
      <c r="W194" s="433">
        <f>SUM(I127:I134)</f>
        <v>38</v>
      </c>
      <c r="X194" s="142"/>
      <c r="Y194" s="142"/>
      <c r="Z194" s="142"/>
      <c r="AA194" s="142"/>
      <c r="AB194" s="142"/>
      <c r="AC194" s="142"/>
      <c r="AD194" s="150"/>
    </row>
    <row r="195" spans="1:44" ht="15.75" customHeight="1" thickBot="1">
      <c r="A195" s="2"/>
      <c r="B195" s="2"/>
      <c r="C195" s="2"/>
      <c r="D195" s="2"/>
      <c r="E195" s="2"/>
      <c r="F195" s="2"/>
      <c r="G195" s="858"/>
      <c r="H195" s="859"/>
      <c r="I195" s="859"/>
      <c r="J195" s="859"/>
      <c r="K195" s="859"/>
      <c r="L195" s="859"/>
      <c r="M195" s="859"/>
      <c r="N195" s="859"/>
      <c r="O195" s="859"/>
      <c r="P195" s="859"/>
      <c r="Q195" s="2"/>
      <c r="R195" s="2"/>
      <c r="S195" s="2"/>
      <c r="T195" s="2"/>
      <c r="U195" s="2"/>
      <c r="V195" s="2"/>
      <c r="W195" s="2"/>
      <c r="X195" s="2"/>
      <c r="Y195" s="2"/>
      <c r="Z195" s="2"/>
      <c r="AA195" s="2"/>
      <c r="AB195" s="2"/>
      <c r="AC195" s="2"/>
      <c r="AD195" s="2"/>
    </row>
    <row r="196" spans="1:44" ht="15.75" customHeight="1">
      <c r="A196" s="129" t="s">
        <v>134</v>
      </c>
      <c r="B196" s="130"/>
      <c r="C196" s="130"/>
      <c r="D196" s="130"/>
      <c r="E196" s="324"/>
      <c r="F196" s="139"/>
      <c r="G196" s="130"/>
      <c r="H196" s="130"/>
      <c r="I196" s="430" t="str">
        <f>"(includes "&amp;V197&amp;" sets, "&amp;W197&amp;" holds)"</f>
        <v>(includes 4 sets, 17 holds)</v>
      </c>
      <c r="J196" s="131"/>
      <c r="K196" s="473">
        <f>SUM(R196:AD196)</f>
        <v>0</v>
      </c>
      <c r="L196" s="132"/>
      <c r="M196" s="133">
        <f>SUM(M135:M138)</f>
        <v>408</v>
      </c>
      <c r="N196" s="775">
        <f>SUM(N135:N138)</f>
        <v>391.31</v>
      </c>
      <c r="O196" s="134"/>
      <c r="P196" s="776">
        <f>K196*N196</f>
        <v>0</v>
      </c>
      <c r="Q196" s="35"/>
      <c r="R196" s="487"/>
      <c r="S196" s="488"/>
      <c r="T196" s="489"/>
      <c r="U196" s="490"/>
      <c r="V196" s="491"/>
      <c r="W196" s="492"/>
      <c r="X196" s="493"/>
      <c r="Y196" s="494"/>
      <c r="Z196" s="495"/>
      <c r="AA196" s="496"/>
      <c r="AB196" s="497"/>
      <c r="AC196" s="498"/>
      <c r="AD196" s="499"/>
      <c r="AF196" s="331">
        <f>$W197*R196</f>
        <v>0</v>
      </c>
      <c r="AG196" s="332">
        <f t="shared" ref="AG196:AR196" si="59">$W197*S196</f>
        <v>0</v>
      </c>
      <c r="AH196" s="333">
        <f t="shared" si="59"/>
        <v>0</v>
      </c>
      <c r="AI196" s="334">
        <f t="shared" si="59"/>
        <v>0</v>
      </c>
      <c r="AJ196" s="335">
        <f t="shared" si="59"/>
        <v>0</v>
      </c>
      <c r="AK196" s="336">
        <f t="shared" si="59"/>
        <v>0</v>
      </c>
      <c r="AL196" s="337">
        <f t="shared" si="59"/>
        <v>0</v>
      </c>
      <c r="AM196" s="338">
        <f t="shared" si="59"/>
        <v>0</v>
      </c>
      <c r="AN196" s="339">
        <f t="shared" si="59"/>
        <v>0</v>
      </c>
      <c r="AO196" s="340">
        <f t="shared" si="59"/>
        <v>0</v>
      </c>
      <c r="AP196" s="341">
        <f t="shared" si="59"/>
        <v>0</v>
      </c>
      <c r="AQ196" s="342">
        <f t="shared" si="59"/>
        <v>0</v>
      </c>
      <c r="AR196" s="343">
        <f t="shared" si="59"/>
        <v>0</v>
      </c>
    </row>
    <row r="197" spans="1:44" ht="15.75" customHeight="1" thickBot="1">
      <c r="A197" s="220" t="str">
        <f ca="1">"     Send me 1 of each in range, all the same color per single set, Times No. Ranges at "&amp;SUBSTITUTE(ADDRESS(1,CELL("col",K196),4),"1","")&amp;CELL("row",K196)</f>
        <v xml:space="preserve">     Send me 1 of each in range, all the same color per single set, Times No. Ranges at K196</v>
      </c>
      <c r="B197" s="138"/>
      <c r="C197" s="138"/>
      <c r="D197" s="138"/>
      <c r="E197" s="138"/>
      <c r="F197" s="138"/>
      <c r="G197" s="138"/>
      <c r="H197" s="138"/>
      <c r="I197" s="138"/>
      <c r="J197" s="138"/>
      <c r="K197" s="141"/>
      <c r="L197" s="141"/>
      <c r="M197" s="141"/>
      <c r="N197" s="141"/>
      <c r="O197" s="401"/>
      <c r="P197" s="777"/>
      <c r="Q197" s="798"/>
      <c r="R197" s="799"/>
      <c r="S197" s="800"/>
      <c r="T197" s="801"/>
      <c r="U197" s="802"/>
      <c r="V197" s="433">
        <f>COUNT(I135:I138)</f>
        <v>4</v>
      </c>
      <c r="W197" s="433">
        <f>SUM(I135:I138)</f>
        <v>17</v>
      </c>
      <c r="X197" s="142"/>
      <c r="Y197" s="142"/>
      <c r="Z197" s="142"/>
      <c r="AA197" s="142"/>
      <c r="AB197" s="142"/>
      <c r="AC197" s="142"/>
      <c r="AD197" s="150"/>
    </row>
    <row r="198" spans="1:44" ht="15.75" customHeight="1" thickBot="1">
      <c r="A198" s="2"/>
      <c r="B198" s="2"/>
      <c r="C198" s="2"/>
      <c r="D198" s="2"/>
      <c r="E198" s="2"/>
      <c r="F198" s="2"/>
      <c r="G198" s="2"/>
      <c r="Q198" s="2"/>
      <c r="R198" s="2"/>
      <c r="S198" s="2"/>
      <c r="T198" s="2"/>
      <c r="U198" s="2"/>
      <c r="V198" s="2"/>
      <c r="W198" s="2"/>
      <c r="X198" s="2"/>
      <c r="Y198" s="2"/>
      <c r="Z198" s="2"/>
      <c r="AA198" s="2"/>
      <c r="AB198" s="2"/>
      <c r="AC198" s="2"/>
      <c r="AD198" s="2"/>
    </row>
    <row r="199" spans="1:44" ht="15.75" customHeight="1">
      <c r="A199" s="129" t="s">
        <v>135</v>
      </c>
      <c r="B199" s="130"/>
      <c r="C199" s="130"/>
      <c r="D199" s="130"/>
      <c r="E199" s="324"/>
      <c r="F199" s="139"/>
      <c r="G199" s="130"/>
      <c r="H199" s="130"/>
      <c r="I199" s="430" t="str">
        <f>"(includes "&amp;V200&amp;" sets, "&amp;W200&amp;" holds)"</f>
        <v>(includes 7 sets, 34 holds)</v>
      </c>
      <c r="J199" s="131"/>
      <c r="K199" s="473">
        <f>SUM(R199:AD199)</f>
        <v>0</v>
      </c>
      <c r="L199" s="132"/>
      <c r="M199" s="133">
        <f>SUM(M139:M145)</f>
        <v>1049</v>
      </c>
      <c r="N199" s="775">
        <f>SUM(N139:N145)</f>
        <v>1006.0899999999999</v>
      </c>
      <c r="O199" s="134"/>
      <c r="P199" s="776">
        <f>K199*N199</f>
        <v>0</v>
      </c>
      <c r="Q199" s="35"/>
      <c r="R199" s="487"/>
      <c r="S199" s="488"/>
      <c r="T199" s="489"/>
      <c r="U199" s="490"/>
      <c r="V199" s="491"/>
      <c r="W199" s="492"/>
      <c r="X199" s="493"/>
      <c r="Y199" s="494"/>
      <c r="Z199" s="495"/>
      <c r="AA199" s="496"/>
      <c r="AB199" s="497"/>
      <c r="AC199" s="498"/>
      <c r="AD199" s="499"/>
      <c r="AF199" s="331">
        <f>$W200*R199</f>
        <v>0</v>
      </c>
      <c r="AG199" s="332">
        <f t="shared" ref="AG199:AR199" si="60">$W200*S199</f>
        <v>0</v>
      </c>
      <c r="AH199" s="333">
        <f t="shared" si="60"/>
        <v>0</v>
      </c>
      <c r="AI199" s="334">
        <f t="shared" si="60"/>
        <v>0</v>
      </c>
      <c r="AJ199" s="335">
        <f t="shared" si="60"/>
        <v>0</v>
      </c>
      <c r="AK199" s="336">
        <f t="shared" si="60"/>
        <v>0</v>
      </c>
      <c r="AL199" s="337">
        <f t="shared" si="60"/>
        <v>0</v>
      </c>
      <c r="AM199" s="338">
        <f t="shared" si="60"/>
        <v>0</v>
      </c>
      <c r="AN199" s="339">
        <f t="shared" si="60"/>
        <v>0</v>
      </c>
      <c r="AO199" s="340">
        <f t="shared" si="60"/>
        <v>0</v>
      </c>
      <c r="AP199" s="341">
        <f t="shared" si="60"/>
        <v>0</v>
      </c>
      <c r="AQ199" s="342">
        <f t="shared" si="60"/>
        <v>0</v>
      </c>
      <c r="AR199" s="343">
        <f t="shared" si="60"/>
        <v>0</v>
      </c>
    </row>
    <row r="200" spans="1:44" ht="15.75" customHeight="1" thickBot="1">
      <c r="A200" s="220" t="str">
        <f ca="1">"     Send me 1 of each in range, all the same color per single set, Times No. Ranges at "&amp;SUBSTITUTE(ADDRESS(1,CELL("col",K199),4),"1","")&amp;CELL("row",K199)</f>
        <v xml:space="preserve">     Send me 1 of each in range, all the same color per single set, Times No. Ranges at K199</v>
      </c>
      <c r="B200" s="138"/>
      <c r="C200" s="138"/>
      <c r="D200" s="138"/>
      <c r="E200" s="138"/>
      <c r="F200" s="138"/>
      <c r="G200" s="138"/>
      <c r="H200" s="138"/>
      <c r="I200" s="138"/>
      <c r="J200" s="138"/>
      <c r="K200" s="141"/>
      <c r="L200" s="141"/>
      <c r="M200" s="141"/>
      <c r="N200" s="141"/>
      <c r="O200" s="401"/>
      <c r="P200" s="777"/>
      <c r="Q200" s="798"/>
      <c r="R200" s="799"/>
      <c r="S200" s="800"/>
      <c r="T200" s="801"/>
      <c r="U200" s="802"/>
      <c r="V200" s="433">
        <f>COUNT(I139:I145)</f>
        <v>7</v>
      </c>
      <c r="W200" s="433">
        <f>SUM(I139:I145)</f>
        <v>34</v>
      </c>
      <c r="X200" s="142"/>
      <c r="Y200" s="142"/>
      <c r="Z200" s="142"/>
      <c r="AA200" s="142"/>
      <c r="AB200" s="142"/>
      <c r="AC200" s="142"/>
      <c r="AD200" s="150"/>
    </row>
    <row r="201" spans="1:44" ht="15.75" customHeight="1" thickBot="1">
      <c r="A201" s="2"/>
      <c r="B201" s="2"/>
      <c r="C201" s="2"/>
      <c r="D201" s="2"/>
      <c r="E201" s="2"/>
      <c r="F201" s="2"/>
      <c r="G201" s="2"/>
      <c r="Q201" s="2"/>
      <c r="R201" s="2"/>
      <c r="S201" s="2"/>
      <c r="T201" s="2"/>
      <c r="U201" s="2"/>
      <c r="V201" s="2"/>
      <c r="W201" s="2"/>
      <c r="X201" s="2"/>
      <c r="Y201" s="2"/>
      <c r="Z201" s="2"/>
      <c r="AA201" s="2"/>
      <c r="AB201" s="2"/>
      <c r="AC201" s="2"/>
      <c r="AD201" s="2"/>
    </row>
    <row r="202" spans="1:44" ht="15.75" customHeight="1">
      <c r="A202" s="129" t="s">
        <v>136</v>
      </c>
      <c r="B202" s="130"/>
      <c r="C202" s="130"/>
      <c r="D202" s="130"/>
      <c r="E202" s="324"/>
      <c r="F202" s="139"/>
      <c r="G202" s="130"/>
      <c r="H202" s="130"/>
      <c r="I202" s="430" t="str">
        <f>"(includes "&amp;V203&amp;" sets, "&amp;W203&amp;" holds)"</f>
        <v>(includes 5 sets, 24 holds)</v>
      </c>
      <c r="J202" s="131"/>
      <c r="K202" s="473">
        <f>SUM(R202:AD202)</f>
        <v>0</v>
      </c>
      <c r="L202" s="132"/>
      <c r="M202" s="133">
        <f>SUM(M146:M150)</f>
        <v>928</v>
      </c>
      <c r="N202" s="775">
        <f>SUM(N146:N150)</f>
        <v>890.05</v>
      </c>
      <c r="O202" s="134"/>
      <c r="P202" s="776">
        <f>K202*N202</f>
        <v>0</v>
      </c>
      <c r="Q202" s="35"/>
      <c r="R202" s="487"/>
      <c r="S202" s="488"/>
      <c r="T202" s="489"/>
      <c r="U202" s="490"/>
      <c r="V202" s="491"/>
      <c r="W202" s="492"/>
      <c r="X202" s="493"/>
      <c r="Y202" s="494"/>
      <c r="Z202" s="495"/>
      <c r="AA202" s="496"/>
      <c r="AB202" s="497"/>
      <c r="AC202" s="498"/>
      <c r="AD202" s="499"/>
      <c r="AF202" s="331">
        <f>$W203*R202</f>
        <v>0</v>
      </c>
      <c r="AG202" s="332">
        <f t="shared" ref="AG202:AR202" si="61">$W203*S202</f>
        <v>0</v>
      </c>
      <c r="AH202" s="333">
        <f t="shared" si="61"/>
        <v>0</v>
      </c>
      <c r="AI202" s="334">
        <f t="shared" si="61"/>
        <v>0</v>
      </c>
      <c r="AJ202" s="335">
        <f t="shared" si="61"/>
        <v>0</v>
      </c>
      <c r="AK202" s="336">
        <f t="shared" si="61"/>
        <v>0</v>
      </c>
      <c r="AL202" s="337">
        <f t="shared" si="61"/>
        <v>0</v>
      </c>
      <c r="AM202" s="338">
        <f t="shared" si="61"/>
        <v>0</v>
      </c>
      <c r="AN202" s="339">
        <f t="shared" si="61"/>
        <v>0</v>
      </c>
      <c r="AO202" s="340">
        <f t="shared" si="61"/>
        <v>0</v>
      </c>
      <c r="AP202" s="341">
        <f t="shared" si="61"/>
        <v>0</v>
      </c>
      <c r="AQ202" s="342">
        <f t="shared" si="61"/>
        <v>0</v>
      </c>
      <c r="AR202" s="343">
        <f t="shared" si="61"/>
        <v>0</v>
      </c>
    </row>
    <row r="203" spans="1:44" ht="15.75" customHeight="1" thickBot="1">
      <c r="A203" s="220" t="str">
        <f ca="1">"     Send me 1 of each in range, all the same color per single set, Times No. Ranges at "&amp;SUBSTITUTE(ADDRESS(1,CELL("col",K202),4),"1","")&amp;CELL("row",K202)</f>
        <v xml:space="preserve">     Send me 1 of each in range, all the same color per single set, Times No. Ranges at K202</v>
      </c>
      <c r="B203" s="138"/>
      <c r="C203" s="138"/>
      <c r="D203" s="138"/>
      <c r="E203" s="138"/>
      <c r="F203" s="138"/>
      <c r="G203" s="138"/>
      <c r="H203" s="138"/>
      <c r="I203" s="138"/>
      <c r="J203" s="138"/>
      <c r="K203" s="141"/>
      <c r="L203" s="141"/>
      <c r="M203" s="141"/>
      <c r="N203" s="141"/>
      <c r="O203" s="401"/>
      <c r="P203" s="777"/>
      <c r="Q203" s="798"/>
      <c r="R203" s="799"/>
      <c r="S203" s="800"/>
      <c r="T203" s="801"/>
      <c r="U203" s="802"/>
      <c r="V203" s="433">
        <f>COUNT(I146:I150)</f>
        <v>5</v>
      </c>
      <c r="W203" s="433">
        <f>SUM(I146:I150)</f>
        <v>24</v>
      </c>
      <c r="X203" s="142"/>
      <c r="Y203" s="142"/>
      <c r="Z203" s="142"/>
      <c r="AA203" s="142"/>
      <c r="AB203" s="142"/>
      <c r="AC203" s="142"/>
      <c r="AD203" s="150"/>
    </row>
    <row r="204" spans="1:44" ht="15.75" customHeight="1" thickBot="1">
      <c r="A204" s="2"/>
      <c r="B204" s="2"/>
      <c r="C204" s="2"/>
      <c r="D204" s="2"/>
      <c r="E204" s="2"/>
      <c r="F204" s="2"/>
      <c r="G204" s="2"/>
      <c r="Q204" s="2"/>
      <c r="R204" s="2"/>
      <c r="S204" s="2"/>
      <c r="T204" s="2"/>
      <c r="U204" s="2"/>
      <c r="V204" s="2"/>
      <c r="W204" s="2"/>
      <c r="X204" s="2"/>
      <c r="Y204" s="2"/>
      <c r="Z204" s="2"/>
      <c r="AA204" s="2"/>
      <c r="AB204" s="2"/>
      <c r="AC204" s="2"/>
      <c r="AD204" s="2"/>
    </row>
    <row r="205" spans="1:44" ht="15.75" customHeight="1">
      <c r="A205" s="129" t="s">
        <v>108</v>
      </c>
      <c r="B205" s="130"/>
      <c r="C205" s="130"/>
      <c r="D205" s="130"/>
      <c r="E205" s="324"/>
      <c r="F205" s="139"/>
      <c r="G205" s="130"/>
      <c r="H205" s="130"/>
      <c r="I205" s="430" t="str">
        <f>"(includes "&amp;V206&amp;" sets, "&amp;W206&amp;" holds)"</f>
        <v>(includes 2 sets, 7 holds)</v>
      </c>
      <c r="J205" s="131"/>
      <c r="K205" s="473">
        <f>SUM(R205:AD205)</f>
        <v>0</v>
      </c>
      <c r="L205" s="132"/>
      <c r="M205" s="133">
        <f>SUM(M152:M153)</f>
        <v>518</v>
      </c>
      <c r="N205" s="775">
        <f>SUM(N152:N153)</f>
        <v>496.82</v>
      </c>
      <c r="O205" s="134"/>
      <c r="P205" s="776">
        <f>K205*N205</f>
        <v>0</v>
      </c>
      <c r="Q205" s="35"/>
      <c r="R205" s="487"/>
      <c r="S205" s="488"/>
      <c r="T205" s="489"/>
      <c r="U205" s="490"/>
      <c r="V205" s="491"/>
      <c r="W205" s="492"/>
      <c r="X205" s="493"/>
      <c r="Y205" s="494"/>
      <c r="Z205" s="495"/>
      <c r="AA205" s="496"/>
      <c r="AB205" s="497"/>
      <c r="AC205" s="498"/>
      <c r="AD205" s="499"/>
      <c r="AF205" s="331">
        <f>$W206*R205</f>
        <v>0</v>
      </c>
      <c r="AG205" s="332">
        <f t="shared" ref="AG205:AR205" si="62">$W206*S205</f>
        <v>0</v>
      </c>
      <c r="AH205" s="333">
        <f t="shared" si="62"/>
        <v>0</v>
      </c>
      <c r="AI205" s="334">
        <f t="shared" si="62"/>
        <v>0</v>
      </c>
      <c r="AJ205" s="335">
        <f t="shared" si="62"/>
        <v>0</v>
      </c>
      <c r="AK205" s="336">
        <f t="shared" si="62"/>
        <v>0</v>
      </c>
      <c r="AL205" s="337">
        <f t="shared" si="62"/>
        <v>0</v>
      </c>
      <c r="AM205" s="338">
        <f t="shared" si="62"/>
        <v>0</v>
      </c>
      <c r="AN205" s="339">
        <f t="shared" si="62"/>
        <v>0</v>
      </c>
      <c r="AO205" s="340">
        <f t="shared" si="62"/>
        <v>0</v>
      </c>
      <c r="AP205" s="341">
        <f t="shared" si="62"/>
        <v>0</v>
      </c>
      <c r="AQ205" s="342">
        <f t="shared" si="62"/>
        <v>0</v>
      </c>
      <c r="AR205" s="343">
        <f t="shared" si="62"/>
        <v>0</v>
      </c>
    </row>
    <row r="206" spans="1:44" ht="15.75" customHeight="1" thickBot="1">
      <c r="A206" s="220" t="str">
        <f ca="1">"     Send me 1 of each in range, all the same color per single set, Times No. Ranges at "&amp;SUBSTITUTE(ADDRESS(1,CELL("col",K205),4),"1","")&amp;CELL("row",K205)</f>
        <v xml:space="preserve">     Send me 1 of each in range, all the same color per single set, Times No. Ranges at K205</v>
      </c>
      <c r="B206" s="138"/>
      <c r="C206" s="138"/>
      <c r="D206" s="138"/>
      <c r="E206" s="138"/>
      <c r="F206" s="138"/>
      <c r="G206" s="138"/>
      <c r="H206" s="138"/>
      <c r="I206" s="138"/>
      <c r="J206" s="138"/>
      <c r="K206" s="141"/>
      <c r="L206" s="141"/>
      <c r="M206" s="141"/>
      <c r="N206" s="141"/>
      <c r="O206" s="401"/>
      <c r="P206" s="777"/>
      <c r="Q206" s="798"/>
      <c r="R206" s="799"/>
      <c r="S206" s="800"/>
      <c r="T206" s="801"/>
      <c r="U206" s="802"/>
      <c r="V206" s="433">
        <f>COUNT(I152:I153)</f>
        <v>2</v>
      </c>
      <c r="W206" s="433">
        <f>SUM(I152:I153)</f>
        <v>7</v>
      </c>
      <c r="X206" s="142"/>
      <c r="Y206" s="142"/>
      <c r="Z206" s="142"/>
      <c r="AA206" s="142"/>
      <c r="AB206" s="142"/>
      <c r="AC206" s="142"/>
      <c r="AD206" s="150"/>
    </row>
    <row r="207" spans="1:44" ht="15.75" customHeight="1" thickBo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44" ht="15.75" customHeight="1">
      <c r="A208" s="129" t="s">
        <v>365</v>
      </c>
      <c r="B208" s="130"/>
      <c r="C208" s="130"/>
      <c r="D208" s="130"/>
      <c r="E208" s="324"/>
      <c r="F208" s="139"/>
      <c r="G208" s="130"/>
      <c r="H208" s="130"/>
      <c r="I208" s="430" t="str">
        <f>"(includes "&amp;V209&amp;" sets, "&amp;W209&amp;" holds)"</f>
        <v>(includes 3 sets, 3 holds)</v>
      </c>
      <c r="J208" s="131"/>
      <c r="K208" s="473">
        <f>SUM(R208:AD208)</f>
        <v>0</v>
      </c>
      <c r="L208" s="132"/>
      <c r="M208" s="133">
        <f>SUM(M155:M157)</f>
        <v>291</v>
      </c>
      <c r="N208" s="775">
        <f>SUM(N155:N157)</f>
        <v>279.09999999999997</v>
      </c>
      <c r="O208" s="134"/>
      <c r="P208" s="776">
        <f>K208*N208</f>
        <v>0</v>
      </c>
      <c r="Q208" s="35"/>
      <c r="R208" s="487"/>
      <c r="S208" s="488"/>
      <c r="T208" s="489"/>
      <c r="U208" s="490"/>
      <c r="V208" s="491"/>
      <c r="W208" s="492"/>
      <c r="X208" s="493"/>
      <c r="Y208" s="494"/>
      <c r="Z208" s="495"/>
      <c r="AA208" s="496"/>
      <c r="AB208" s="497"/>
      <c r="AC208" s="498"/>
      <c r="AD208" s="499"/>
      <c r="AF208" s="331">
        <f>$W209*R208</f>
        <v>0</v>
      </c>
      <c r="AG208" s="332">
        <f t="shared" ref="AG208" si="63">$W209*S208</f>
        <v>0</v>
      </c>
      <c r="AH208" s="333">
        <f t="shared" ref="AH208" si="64">$W209*T208</f>
        <v>0</v>
      </c>
      <c r="AI208" s="334">
        <f t="shared" ref="AI208" si="65">$W209*U208</f>
        <v>0</v>
      </c>
      <c r="AJ208" s="335">
        <f t="shared" ref="AJ208" si="66">$W209*V208</f>
        <v>0</v>
      </c>
      <c r="AK208" s="336">
        <f t="shared" ref="AK208" si="67">$W209*W208</f>
        <v>0</v>
      </c>
      <c r="AL208" s="337">
        <f t="shared" ref="AL208" si="68">$W209*X208</f>
        <v>0</v>
      </c>
      <c r="AM208" s="338">
        <f t="shared" ref="AM208" si="69">$W209*Y208</f>
        <v>0</v>
      </c>
      <c r="AN208" s="339">
        <f t="shared" ref="AN208" si="70">$W209*Z208</f>
        <v>0</v>
      </c>
      <c r="AO208" s="340">
        <f t="shared" ref="AO208" si="71">$W209*AA208</f>
        <v>0</v>
      </c>
      <c r="AP208" s="341">
        <f t="shared" ref="AP208" si="72">$W209*AB208</f>
        <v>0</v>
      </c>
      <c r="AQ208" s="342">
        <f t="shared" ref="AQ208" si="73">$W209*AC208</f>
        <v>0</v>
      </c>
      <c r="AR208" s="343">
        <f t="shared" ref="AR208" si="74">$W209*AD208</f>
        <v>0</v>
      </c>
    </row>
    <row r="209" spans="1:30" ht="15.75" customHeight="1" thickBot="1">
      <c r="A209" s="220" t="str">
        <f ca="1">"     Send me 1 of each in range, all the same color per single set, Times No. Ranges at "&amp;SUBSTITUTE(ADDRESS(1,CELL("col",K208),4),"1","")&amp;CELL("row",K208)</f>
        <v xml:space="preserve">     Send me 1 of each in range, all the same color per single set, Times No. Ranges at K208</v>
      </c>
      <c r="B209" s="138"/>
      <c r="C209" s="138"/>
      <c r="D209" s="138"/>
      <c r="E209" s="138"/>
      <c r="F209" s="138"/>
      <c r="G209" s="138"/>
      <c r="H209" s="138"/>
      <c r="I209" s="138"/>
      <c r="J209" s="138"/>
      <c r="K209" s="141"/>
      <c r="L209" s="141"/>
      <c r="M209" s="141"/>
      <c r="N209" s="141"/>
      <c r="O209" s="401"/>
      <c r="P209" s="777"/>
      <c r="Q209" s="798"/>
      <c r="R209" s="799"/>
      <c r="S209" s="800"/>
      <c r="T209" s="801"/>
      <c r="U209" s="802"/>
      <c r="V209" s="433">
        <f>COUNT(I155:I157)</f>
        <v>3</v>
      </c>
      <c r="W209" s="433">
        <f>SUM(I155:I157)</f>
        <v>3</v>
      </c>
      <c r="X209" s="142"/>
      <c r="Y209" s="142"/>
      <c r="Z209" s="142"/>
      <c r="AA209" s="142"/>
      <c r="AB209" s="142"/>
      <c r="AC209" s="142"/>
      <c r="AD209" s="150"/>
    </row>
    <row r="210" spans="1:3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sheetData>
  <sheetProtection algorithmName="SHA-512" hashValue="cka8xC/6xxTrBRP1IB0eYbUbNBNJv1n2B/6woJozXU+6Zj83ihhx9qCFe5dtxgQb/A6eTfeSCByAM2v+GKJtDg==" saltValue="Dbp5Rd8EwawOtZk+YkexqQ==" spinCount="100000" sheet="1" selectLockedCells="1"/>
  <mergeCells count="198">
    <mergeCell ref="C125:F125"/>
    <mergeCell ref="Q209:S209"/>
    <mergeCell ref="T209:U209"/>
    <mergeCell ref="C154:F154"/>
    <mergeCell ref="C155:F155"/>
    <mergeCell ref="C156:F156"/>
    <mergeCell ref="C116:F116"/>
    <mergeCell ref="C117:F117"/>
    <mergeCell ref="C118:F118"/>
    <mergeCell ref="C119:F119"/>
    <mergeCell ref="C120:F120"/>
    <mergeCell ref="C121:F121"/>
    <mergeCell ref="C122:F122"/>
    <mergeCell ref="C123:F123"/>
    <mergeCell ref="C124:F124"/>
    <mergeCell ref="Q164:S164"/>
    <mergeCell ref="T164:U164"/>
    <mergeCell ref="Q167:S167"/>
    <mergeCell ref="T167:U167"/>
    <mergeCell ref="C151:F151"/>
    <mergeCell ref="C48:F48"/>
    <mergeCell ref="C49:F49"/>
    <mergeCell ref="C50:F50"/>
    <mergeCell ref="C51:F51"/>
    <mergeCell ref="C64:F64"/>
    <mergeCell ref="C65:F65"/>
    <mergeCell ref="C66:F66"/>
    <mergeCell ref="C67:F67"/>
    <mergeCell ref="C61:F61"/>
    <mergeCell ref="C62:F62"/>
    <mergeCell ref="C63:F63"/>
    <mergeCell ref="C54:F54"/>
    <mergeCell ref="C55:F55"/>
    <mergeCell ref="C56:F56"/>
    <mergeCell ref="C57:F57"/>
    <mergeCell ref="C58:F58"/>
    <mergeCell ref="C59:F59"/>
    <mergeCell ref="C60:F60"/>
    <mergeCell ref="I7:N7"/>
    <mergeCell ref="C19:F19"/>
    <mergeCell ref="C32:F32"/>
    <mergeCell ref="C33:F33"/>
    <mergeCell ref="C34:F34"/>
    <mergeCell ref="C13:F13"/>
    <mergeCell ref="C14:F14"/>
    <mergeCell ref="C16:F16"/>
    <mergeCell ref="C17:F17"/>
    <mergeCell ref="C18:F18"/>
    <mergeCell ref="C25:F25"/>
    <mergeCell ref="C26:F26"/>
    <mergeCell ref="C27:F27"/>
    <mergeCell ref="C28:F28"/>
    <mergeCell ref="C29:F29"/>
    <mergeCell ref="C30:F30"/>
    <mergeCell ref="C31:F31"/>
    <mergeCell ref="C23:F23"/>
    <mergeCell ref="C15:F15"/>
    <mergeCell ref="C11:F11"/>
    <mergeCell ref="C24:F24"/>
    <mergeCell ref="C20:F20"/>
    <mergeCell ref="C8:F8"/>
    <mergeCell ref="C10:F10"/>
    <mergeCell ref="Q1:S1"/>
    <mergeCell ref="T1:X1"/>
    <mergeCell ref="I2:P2"/>
    <mergeCell ref="B3:C3"/>
    <mergeCell ref="I3:P3"/>
    <mergeCell ref="I4:P4"/>
    <mergeCell ref="I1:P1"/>
    <mergeCell ref="B4:C4"/>
    <mergeCell ref="I6:L6"/>
    <mergeCell ref="O6:P6"/>
    <mergeCell ref="I5:P5"/>
    <mergeCell ref="B5:C5"/>
    <mergeCell ref="C12:F12"/>
    <mergeCell ref="I192:P192"/>
    <mergeCell ref="G195:P195"/>
    <mergeCell ref="C98:E98"/>
    <mergeCell ref="C99:E99"/>
    <mergeCell ref="C101:F101"/>
    <mergeCell ref="C103:F103"/>
    <mergeCell ref="C104:F104"/>
    <mergeCell ref="C105:F105"/>
    <mergeCell ref="C100:E100"/>
    <mergeCell ref="C102:F102"/>
    <mergeCell ref="C128:F128"/>
    <mergeCell ref="C129:F129"/>
    <mergeCell ref="C130:F130"/>
    <mergeCell ref="C131:F131"/>
    <mergeCell ref="C157:F157"/>
    <mergeCell ref="C97:F97"/>
    <mergeCell ref="C96:F96"/>
    <mergeCell ref="C52:F52"/>
    <mergeCell ref="C53:F53"/>
    <mergeCell ref="C79:F79"/>
    <mergeCell ref="C80:F80"/>
    <mergeCell ref="C106:F106"/>
    <mergeCell ref="C73:F73"/>
    <mergeCell ref="A6:A7"/>
    <mergeCell ref="C81:F81"/>
    <mergeCell ref="C87:F87"/>
    <mergeCell ref="C88:F88"/>
    <mergeCell ref="C89:F89"/>
    <mergeCell ref="C90:F90"/>
    <mergeCell ref="C91:F91"/>
    <mergeCell ref="C92:F92"/>
    <mergeCell ref="C93:F93"/>
    <mergeCell ref="B6:C7"/>
    <mergeCell ref="C35:F35"/>
    <mergeCell ref="C36:F36"/>
    <mergeCell ref="C37:F37"/>
    <mergeCell ref="C38:F38"/>
    <mergeCell ref="C39:F39"/>
    <mergeCell ref="C40:F40"/>
    <mergeCell ref="C71:F71"/>
    <mergeCell ref="C72:F72"/>
    <mergeCell ref="C41:F41"/>
    <mergeCell ref="C42:F42"/>
    <mergeCell ref="C43:F43"/>
    <mergeCell ref="C69:F69"/>
    <mergeCell ref="C70:F70"/>
    <mergeCell ref="C44:F44"/>
    <mergeCell ref="C75:F75"/>
    <mergeCell ref="C76:F76"/>
    <mergeCell ref="C77:F77"/>
    <mergeCell ref="C78:F78"/>
    <mergeCell ref="C94:F94"/>
    <mergeCell ref="C95:F95"/>
    <mergeCell ref="C86:F86"/>
    <mergeCell ref="C148:F148"/>
    <mergeCell ref="C140:F140"/>
    <mergeCell ref="C141:F141"/>
    <mergeCell ref="C142:F142"/>
    <mergeCell ref="C143:F143"/>
    <mergeCell ref="C144:F144"/>
    <mergeCell ref="C145:F145"/>
    <mergeCell ref="C146:F146"/>
    <mergeCell ref="C147:F147"/>
    <mergeCell ref="C108:F108"/>
    <mergeCell ref="C109:F109"/>
    <mergeCell ref="C110:F110"/>
    <mergeCell ref="C111:F111"/>
    <mergeCell ref="C112:F112"/>
    <mergeCell ref="C113:F113"/>
    <mergeCell ref="C114:F114"/>
    <mergeCell ref="C115:F115"/>
    <mergeCell ref="C21:F21"/>
    <mergeCell ref="C22:F22"/>
    <mergeCell ref="C45:F45"/>
    <mergeCell ref="C46:F46"/>
    <mergeCell ref="C47:F47"/>
    <mergeCell ref="C149:F149"/>
    <mergeCell ref="C150:F150"/>
    <mergeCell ref="C135:F135"/>
    <mergeCell ref="C136:F136"/>
    <mergeCell ref="C137:F137"/>
    <mergeCell ref="C138:F138"/>
    <mergeCell ref="C132:F132"/>
    <mergeCell ref="C133:F133"/>
    <mergeCell ref="C134:F134"/>
    <mergeCell ref="C68:F68"/>
    <mergeCell ref="C107:F107"/>
    <mergeCell ref="C126:F126"/>
    <mergeCell ref="C127:F127"/>
    <mergeCell ref="C82:F82"/>
    <mergeCell ref="C83:F83"/>
    <mergeCell ref="C84:F84"/>
    <mergeCell ref="C85:F85"/>
    <mergeCell ref="C139:F139"/>
    <mergeCell ref="C74:F74"/>
    <mergeCell ref="C153:F153"/>
    <mergeCell ref="C152:F152"/>
    <mergeCell ref="Q170:S170"/>
    <mergeCell ref="T170:U170"/>
    <mergeCell ref="Q173:S173"/>
    <mergeCell ref="T173:U173"/>
    <mergeCell ref="Q176:S176"/>
    <mergeCell ref="T176:U176"/>
    <mergeCell ref="Q179:S179"/>
    <mergeCell ref="T179:U179"/>
    <mergeCell ref="Q182:S182"/>
    <mergeCell ref="T182:U182"/>
    <mergeCell ref="Q200:S200"/>
    <mergeCell ref="T200:U200"/>
    <mergeCell ref="Q203:S203"/>
    <mergeCell ref="T203:U203"/>
    <mergeCell ref="Q206:S206"/>
    <mergeCell ref="T206:U206"/>
    <mergeCell ref="Q185:S185"/>
    <mergeCell ref="T185:U185"/>
    <mergeCell ref="Q188:S188"/>
    <mergeCell ref="T188:U188"/>
    <mergeCell ref="Q191:S191"/>
    <mergeCell ref="T191:U191"/>
    <mergeCell ref="Q194:S194"/>
    <mergeCell ref="T194:U194"/>
    <mergeCell ref="Q197:S197"/>
    <mergeCell ref="T197:U197"/>
  </mergeCells>
  <hyperlinks>
    <hyperlink ref="T1" r:id="rId1" xr:uid="{C3DEF3A7-8213-453D-92E6-411DF12E521B}"/>
  </hyperlinks>
  <printOptions horizontalCentered="1"/>
  <pageMargins left="0.2" right="0.2" top="0.3" bottom="0.3" header="0.15" footer="0.15"/>
  <pageSetup scale="61" fitToHeight="0" orientation="landscape" r:id="rId2"/>
  <headerFooter>
    <oddHeader>&amp;RApril 3, 2025
International Distributor-EURO</oddHeader>
    <oddFooter>&amp;Cp &amp;P/&amp;N</oddFooter>
  </headerFooter>
  <ignoredErrors>
    <ignoredError sqref="M166:N166 M169:N169 M172:N172 M175:N175 M178:N178 M181:N181 M184:N184 M187:N187 M193:N193 M196:N196 M199:N199 M202:N202 M205:N205 V173:W173 V170:W170 V167:W167 V176:W176 V179:W179 V182:W182 V185:W185 V188:W188 V194:W194 V197:W197 V200:W200 V203:W203 V206:W206 V191:W191 M190 V209:W209 M208"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68D83-53F1-4BD9-AE83-C5D570772D68}">
  <dimension ref="A1:G7"/>
  <sheetViews>
    <sheetView showGridLines="0" workbookViewId="0">
      <selection activeCell="B5" sqref="B5"/>
    </sheetView>
  </sheetViews>
  <sheetFormatPr baseColWidth="10" defaultColWidth="9.140625" defaultRowHeight="12.75"/>
  <cols>
    <col min="1" max="1" width="27.85546875" customWidth="1"/>
    <col min="2" max="2" width="12.7109375" style="728" customWidth="1"/>
  </cols>
  <sheetData>
    <row r="1" spans="1:7">
      <c r="A1" s="7" t="s">
        <v>324</v>
      </c>
      <c r="B1" s="892" t="s">
        <v>325</v>
      </c>
      <c r="C1" s="893"/>
      <c r="D1" s="893"/>
      <c r="E1" s="893"/>
      <c r="F1" s="893"/>
      <c r="G1" s="893"/>
    </row>
    <row r="2" spans="1:7">
      <c r="A2" s="722" t="s">
        <v>326</v>
      </c>
      <c r="B2" s="723">
        <v>45653</v>
      </c>
    </row>
    <row r="3" spans="1:7">
      <c r="A3" s="722" t="s">
        <v>327</v>
      </c>
      <c r="B3" s="724">
        <v>0.95909999999999995</v>
      </c>
    </row>
    <row r="4" spans="1:7">
      <c r="A4" s="722" t="s">
        <v>328</v>
      </c>
      <c r="B4" s="724">
        <v>94</v>
      </c>
    </row>
    <row r="5" spans="1:7">
      <c r="A5" s="722" t="s">
        <v>329</v>
      </c>
      <c r="B5" s="725">
        <f>SUM(B2,B4)</f>
        <v>45747</v>
      </c>
      <c r="C5" s="175" t="s">
        <v>330</v>
      </c>
    </row>
    <row r="6" spans="1:7">
      <c r="A6" s="722" t="s">
        <v>331</v>
      </c>
      <c r="B6" s="726">
        <v>11000</v>
      </c>
    </row>
    <row r="7" spans="1:7">
      <c r="A7" s="722" t="s">
        <v>332</v>
      </c>
      <c r="B7" s="727">
        <f>ROUND(B6*B3,2)</f>
        <v>10550.1</v>
      </c>
      <c r="C7" s="175" t="s">
        <v>333</v>
      </c>
    </row>
  </sheetData>
  <sheetProtection algorithmName="SHA-512" hashValue="QediTH3x1i0s1Ezj1NymhAQT8aFiDtImIoQVtYaYPvS65LagtCG/lmlpnibzYw5zn8LNGCqBtDqcQIOuVf//Uw==" saltValue="pNflDtdM6+UWAzztXG/yFQ==" spinCount="100000" sheet="1" objects="1" scenarios="1"/>
  <mergeCells count="1">
    <mergeCell ref="B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25309-5B6D-464D-8648-D3355B37C204}">
  <sheetPr>
    <pageSetUpPr fitToPage="1"/>
  </sheetPr>
  <dimension ref="A1:AC959"/>
  <sheetViews>
    <sheetView showGridLines="0" zoomScaleNormal="100" workbookViewId="0">
      <pane xSplit="10" ySplit="9" topLeftCell="K16" activePane="bottomRight" state="frozen"/>
      <selection pane="topRight" activeCell="K1" sqref="K1"/>
      <selection pane="bottomLeft" activeCell="A10" sqref="A10"/>
      <selection pane="bottomRight" activeCell="L11" sqref="L11"/>
    </sheetView>
  </sheetViews>
  <sheetFormatPr baseColWidth="10" defaultColWidth="14.42578125" defaultRowHeight="12.75"/>
  <cols>
    <col min="1" max="1" width="11.85546875" customWidth="1"/>
    <col min="2" max="2" width="14.7109375" customWidth="1"/>
    <col min="3" max="3" width="33" customWidth="1"/>
    <col min="4" max="4" width="10.140625" customWidth="1"/>
    <col min="5" max="5" width="1" customWidth="1"/>
    <col min="6" max="6" width="10.140625" customWidth="1"/>
    <col min="7" max="7" width="1" customWidth="1"/>
    <col min="8" max="8" width="10.42578125" customWidth="1"/>
    <col min="9" max="9" width="1" customWidth="1"/>
    <col min="10" max="10" width="17.42578125" customWidth="1"/>
    <col min="11" max="11" width="1.5703125" customWidth="1"/>
    <col min="12" max="29" width="8.5703125" customWidth="1"/>
  </cols>
  <sheetData>
    <row r="1" spans="1:29" ht="15.75" customHeight="1">
      <c r="A1" s="1" t="s">
        <v>0</v>
      </c>
      <c r="C1" s="170"/>
      <c r="D1" s="779"/>
      <c r="E1" s="779"/>
      <c r="F1" s="779"/>
      <c r="G1" s="779"/>
      <c r="H1" s="779"/>
      <c r="I1" s="779"/>
      <c r="J1" s="779"/>
      <c r="K1" s="2"/>
      <c r="L1" s="2"/>
      <c r="M1" s="7"/>
      <c r="N1" s="7"/>
      <c r="O1" s="7"/>
      <c r="P1" s="859"/>
      <c r="Q1" s="859"/>
      <c r="R1" s="859"/>
      <c r="S1" s="859"/>
      <c r="U1" s="2"/>
      <c r="V1" s="2"/>
      <c r="W1" s="2"/>
      <c r="X1" s="2"/>
      <c r="Y1" s="2"/>
      <c r="Z1" s="2"/>
      <c r="AA1" s="2"/>
      <c r="AB1" s="2"/>
      <c r="AC1" s="2"/>
    </row>
    <row r="2" spans="1:29" ht="15.75" customHeight="1">
      <c r="A2" s="907"/>
      <c r="B2" s="907"/>
      <c r="D2" s="779"/>
      <c r="E2" s="779"/>
      <c r="F2" s="779"/>
      <c r="G2" s="779"/>
      <c r="H2" s="779"/>
      <c r="I2" s="779"/>
      <c r="J2" s="779"/>
      <c r="K2" s="2"/>
      <c r="L2" s="2"/>
      <c r="M2" s="7"/>
      <c r="N2" s="7"/>
      <c r="O2" s="7"/>
      <c r="P2" s="859"/>
      <c r="Q2" s="859"/>
      <c r="R2" s="859"/>
      <c r="S2" s="859"/>
      <c r="U2" s="2"/>
      <c r="V2" s="2"/>
      <c r="W2" s="2"/>
      <c r="X2" s="2"/>
      <c r="Y2" s="2"/>
      <c r="Z2" s="2"/>
      <c r="AA2" s="2"/>
      <c r="AB2" s="2"/>
      <c r="AC2" s="2"/>
    </row>
    <row r="3" spans="1:29" ht="15.75" customHeight="1">
      <c r="A3" s="173" t="s">
        <v>8</v>
      </c>
      <c r="B3" s="2"/>
      <c r="C3" s="2"/>
      <c r="D3" s="779"/>
      <c r="E3" s="779"/>
      <c r="F3" s="779"/>
      <c r="G3" s="779"/>
      <c r="H3" s="779"/>
      <c r="I3" s="779"/>
      <c r="J3" s="779"/>
      <c r="K3" s="2"/>
      <c r="L3" s="2"/>
      <c r="M3" s="8"/>
      <c r="N3" s="8"/>
      <c r="O3" s="8"/>
      <c r="P3" s="2"/>
      <c r="Q3" s="2"/>
      <c r="R3" s="2"/>
      <c r="S3" s="2"/>
      <c r="T3" s="2"/>
      <c r="U3" s="2"/>
      <c r="V3" s="2"/>
      <c r="W3" s="2"/>
      <c r="X3" s="2"/>
      <c r="Y3" s="2"/>
      <c r="Z3" s="2"/>
      <c r="AA3" s="2"/>
      <c r="AB3" s="2"/>
      <c r="AC3" s="2"/>
    </row>
    <row r="4" spans="1:29" ht="15.75" customHeight="1">
      <c r="A4" s="171" t="s">
        <v>285</v>
      </c>
      <c r="B4" s="172" t="s">
        <v>150</v>
      </c>
      <c r="C4" s="2"/>
      <c r="D4" s="5"/>
      <c r="E4" s="5"/>
      <c r="F4" s="5"/>
      <c r="G4" s="5"/>
      <c r="H4" s="5"/>
      <c r="I4" s="5"/>
      <c r="J4" s="5"/>
      <c r="K4" s="2"/>
      <c r="L4" s="2"/>
      <c r="M4" s="8"/>
      <c r="N4" s="8"/>
      <c r="O4" s="8"/>
      <c r="P4" s="9"/>
      <c r="Q4" s="2"/>
      <c r="R4" s="2"/>
      <c r="S4" s="2"/>
      <c r="T4" s="2"/>
      <c r="U4" s="2"/>
      <c r="V4" s="2"/>
      <c r="W4" s="2"/>
      <c r="X4" s="2"/>
      <c r="Y4" s="2"/>
      <c r="Z4" s="2"/>
      <c r="AA4" s="2"/>
      <c r="AB4" s="2"/>
      <c r="AC4" s="2"/>
    </row>
    <row r="5" spans="1:29" ht="15" customHeight="1">
      <c r="B5" s="175" t="s">
        <v>321</v>
      </c>
      <c r="C5" s="2"/>
      <c r="D5" s="5"/>
      <c r="E5" s="5"/>
      <c r="F5" s="5"/>
      <c r="G5" s="5"/>
      <c r="H5" s="5"/>
      <c r="I5" s="5"/>
      <c r="J5" s="5"/>
      <c r="K5" s="2"/>
      <c r="L5" s="2"/>
      <c r="M5" s="2"/>
      <c r="N5" s="2"/>
      <c r="O5" s="2"/>
      <c r="P5" s="9"/>
      <c r="Q5" s="2"/>
      <c r="R5" s="2"/>
      <c r="S5" s="2"/>
      <c r="T5" s="2"/>
      <c r="U5" s="2"/>
      <c r="V5" s="2"/>
      <c r="W5" s="2"/>
      <c r="X5" s="2"/>
      <c r="Y5" s="2"/>
      <c r="Z5" s="2"/>
      <c r="AA5" s="2"/>
      <c r="AB5" s="2"/>
      <c r="AC5" s="2"/>
    </row>
    <row r="6" spans="1:29" ht="15.75" customHeight="1">
      <c r="A6" s="171" t="s">
        <v>73</v>
      </c>
      <c r="B6" s="172" t="s">
        <v>337</v>
      </c>
      <c r="C6" s="2"/>
      <c r="D6" s="5"/>
      <c r="E6" s="5"/>
      <c r="F6" s="5"/>
      <c r="G6" s="5"/>
      <c r="H6" s="5"/>
      <c r="I6" s="5"/>
      <c r="J6" s="5"/>
      <c r="K6" s="2"/>
      <c r="L6" s="2"/>
      <c r="M6" s="2"/>
      <c r="N6" s="2"/>
      <c r="O6" s="2"/>
      <c r="P6" s="11"/>
      <c r="Q6" s="2"/>
      <c r="R6" s="2"/>
      <c r="S6" s="2"/>
      <c r="T6" s="2"/>
      <c r="U6" s="2"/>
      <c r="V6" s="2"/>
      <c r="W6" s="2"/>
      <c r="X6" s="2"/>
      <c r="Y6" s="2"/>
      <c r="Z6" s="2"/>
      <c r="AA6" s="2"/>
      <c r="AB6" s="2"/>
      <c r="AC6" s="2"/>
    </row>
    <row r="7" spans="1:29" ht="15.75" customHeight="1">
      <c r="A7" s="171" t="s">
        <v>74</v>
      </c>
      <c r="B7" s="172" t="s">
        <v>322</v>
      </c>
      <c r="C7" s="2"/>
      <c r="D7" s="5"/>
      <c r="E7" s="5"/>
      <c r="F7" s="5"/>
      <c r="G7" s="5"/>
      <c r="H7" s="5"/>
      <c r="I7" s="5"/>
      <c r="J7" s="5"/>
      <c r="K7" s="2"/>
      <c r="L7" s="2"/>
      <c r="M7" s="2"/>
      <c r="N7" s="2"/>
      <c r="O7" s="2"/>
      <c r="P7" s="11"/>
      <c r="Q7" s="2"/>
      <c r="R7" s="2"/>
      <c r="S7" s="2"/>
      <c r="T7" s="2"/>
      <c r="U7" s="2"/>
      <c r="V7" s="2"/>
      <c r="W7" s="2"/>
      <c r="X7" s="2"/>
      <c r="Y7" s="2"/>
      <c r="Z7" s="2"/>
      <c r="AA7" s="2"/>
      <c r="AB7" s="2"/>
      <c r="AC7" s="2"/>
    </row>
    <row r="8" spans="1:29" ht="15.75" customHeight="1">
      <c r="A8" s="2"/>
      <c r="B8" s="714" t="s">
        <v>338</v>
      </c>
      <c r="D8" s="5"/>
      <c r="E8" s="5"/>
      <c r="F8" s="5"/>
      <c r="G8" s="5"/>
      <c r="H8" s="5"/>
      <c r="I8" s="5"/>
      <c r="J8" s="5"/>
      <c r="K8" s="2"/>
      <c r="L8" s="2"/>
      <c r="M8" s="2"/>
      <c r="N8" s="2"/>
      <c r="O8" s="2"/>
      <c r="Q8" s="2"/>
      <c r="R8" s="2"/>
      <c r="S8" s="2"/>
      <c r="T8" s="2"/>
      <c r="U8" s="2"/>
      <c r="V8" s="2"/>
      <c r="W8" s="2"/>
      <c r="X8" s="2"/>
      <c r="Y8" s="2"/>
      <c r="Z8" s="2"/>
      <c r="AA8" s="2"/>
      <c r="AB8" s="2"/>
      <c r="AC8" s="2"/>
    </row>
    <row r="9" spans="1:29" ht="63.75">
      <c r="A9" s="915" t="s">
        <v>291</v>
      </c>
      <c r="B9" s="916"/>
      <c r="C9" s="451" t="s">
        <v>21</v>
      </c>
      <c r="D9" s="719" t="s">
        <v>23</v>
      </c>
      <c r="E9" s="176"/>
      <c r="F9" s="20" t="s">
        <v>77</v>
      </c>
      <c r="G9" s="176"/>
      <c r="H9" s="20" t="s">
        <v>78</v>
      </c>
      <c r="I9" s="176"/>
      <c r="J9" s="18" t="s">
        <v>25</v>
      </c>
      <c r="K9" s="505"/>
      <c r="L9" s="506" t="s">
        <v>154</v>
      </c>
      <c r="M9" s="507" t="s">
        <v>155</v>
      </c>
      <c r="N9" s="508" t="s">
        <v>156</v>
      </c>
      <c r="O9" s="190" t="s">
        <v>157</v>
      </c>
      <c r="P9" s="509" t="s">
        <v>158</v>
      </c>
      <c r="Q9" s="510" t="s">
        <v>159</v>
      </c>
      <c r="R9" s="511" t="s">
        <v>160</v>
      </c>
      <c r="S9" s="512" t="s">
        <v>161</v>
      </c>
      <c r="T9" s="513" t="s">
        <v>162</v>
      </c>
      <c r="U9" s="514" t="s">
        <v>163</v>
      </c>
      <c r="V9" s="515" t="s">
        <v>164</v>
      </c>
      <c r="W9" s="516" t="s">
        <v>165</v>
      </c>
      <c r="X9" s="517" t="s">
        <v>166</v>
      </c>
      <c r="Y9" s="518" t="s">
        <v>167</v>
      </c>
      <c r="Z9" s="519" t="s">
        <v>168</v>
      </c>
      <c r="AA9" s="520" t="s">
        <v>169</v>
      </c>
      <c r="AB9" s="521" t="s">
        <v>170</v>
      </c>
      <c r="AC9" s="522" t="s">
        <v>171</v>
      </c>
    </row>
    <row r="10" spans="1:29" ht="6.75" customHeight="1" thickBot="1">
      <c r="A10" s="895"/>
      <c r="B10" s="896"/>
      <c r="C10" s="720"/>
      <c r="D10" s="187"/>
      <c r="E10" s="187"/>
      <c r="F10" s="187"/>
      <c r="G10" s="187"/>
      <c r="H10" s="187"/>
      <c r="I10" s="187"/>
      <c r="J10" s="187"/>
      <c r="K10" s="25"/>
      <c r="L10" s="523"/>
      <c r="M10" s="524"/>
      <c r="N10" s="525"/>
      <c r="O10" s="188"/>
      <c r="P10" s="526"/>
      <c r="Q10" s="527"/>
      <c r="R10" s="528"/>
      <c r="S10" s="529"/>
      <c r="T10" s="530"/>
      <c r="U10" s="531"/>
      <c r="V10" s="532"/>
      <c r="W10" s="533"/>
      <c r="X10" s="534"/>
      <c r="Y10" s="535"/>
      <c r="Z10" s="536"/>
      <c r="AA10" s="537"/>
      <c r="AB10" s="538"/>
      <c r="AC10" s="539"/>
    </row>
    <row r="11" spans="1:29" ht="15.75" customHeight="1">
      <c r="A11" s="917" t="s">
        <v>292</v>
      </c>
      <c r="B11" s="918"/>
      <c r="C11" s="184" t="s">
        <v>295</v>
      </c>
      <c r="D11" s="184">
        <v>15</v>
      </c>
      <c r="E11" s="184"/>
      <c r="F11" s="500">
        <f t="shared" ref="F11:F19" si="0">SUM(L11:AC11)</f>
        <v>0</v>
      </c>
      <c r="G11" s="180"/>
      <c r="H11" s="185"/>
      <c r="I11" s="180"/>
      <c r="J11" s="186">
        <f t="shared" ref="J11:J36" si="1">F11*H11</f>
        <v>0</v>
      </c>
      <c r="K11" s="25"/>
      <c r="L11" s="540"/>
      <c r="M11" s="541"/>
      <c r="N11" s="542"/>
      <c r="O11" s="199"/>
      <c r="P11" s="543"/>
      <c r="Q11" s="544"/>
      <c r="R11" s="545"/>
      <c r="S11" s="546"/>
      <c r="T11" s="547"/>
      <c r="U11" s="548"/>
      <c r="V11" s="549"/>
      <c r="W11" s="550"/>
      <c r="X11" s="551"/>
      <c r="Y11" s="552"/>
      <c r="Z11" s="553"/>
      <c r="AA11" s="554"/>
      <c r="AB11" s="555"/>
      <c r="AC11" s="556"/>
    </row>
    <row r="12" spans="1:29" ht="15.75" customHeight="1">
      <c r="A12" s="894" t="s">
        <v>292</v>
      </c>
      <c r="B12" s="836"/>
      <c r="C12" s="177" t="s">
        <v>296</v>
      </c>
      <c r="D12" s="177">
        <v>10</v>
      </c>
      <c r="E12" s="184"/>
      <c r="F12" s="500">
        <f t="shared" si="0"/>
        <v>0</v>
      </c>
      <c r="G12" s="42"/>
      <c r="H12" s="178"/>
      <c r="I12" s="42"/>
      <c r="J12" s="186">
        <f t="shared" si="1"/>
        <v>0</v>
      </c>
      <c r="K12" s="25"/>
      <c r="L12" s="557"/>
      <c r="M12" s="558"/>
      <c r="N12" s="559"/>
      <c r="O12" s="200"/>
      <c r="P12" s="560"/>
      <c r="Q12" s="561"/>
      <c r="R12" s="562"/>
      <c r="S12" s="563"/>
      <c r="T12" s="564"/>
      <c r="U12" s="565"/>
      <c r="V12" s="566"/>
      <c r="W12" s="567"/>
      <c r="X12" s="568"/>
      <c r="Y12" s="569"/>
      <c r="Z12" s="570"/>
      <c r="AA12" s="571"/>
      <c r="AB12" s="572"/>
      <c r="AC12" s="573"/>
    </row>
    <row r="13" spans="1:29" ht="15.75" customHeight="1">
      <c r="A13" s="894" t="s">
        <v>292</v>
      </c>
      <c r="B13" s="836"/>
      <c r="C13" s="177" t="s">
        <v>297</v>
      </c>
      <c r="D13" s="177">
        <v>5</v>
      </c>
      <c r="E13" s="184"/>
      <c r="F13" s="500">
        <f t="shared" si="0"/>
        <v>0</v>
      </c>
      <c r="G13" s="42"/>
      <c r="H13" s="178"/>
      <c r="I13" s="42"/>
      <c r="J13" s="186">
        <f t="shared" si="1"/>
        <v>0</v>
      </c>
      <c r="K13" s="25"/>
      <c r="L13" s="557"/>
      <c r="M13" s="558"/>
      <c r="N13" s="559"/>
      <c r="O13" s="200"/>
      <c r="P13" s="560"/>
      <c r="Q13" s="561"/>
      <c r="R13" s="562"/>
      <c r="S13" s="563"/>
      <c r="T13" s="564"/>
      <c r="U13" s="565"/>
      <c r="V13" s="566"/>
      <c r="W13" s="567"/>
      <c r="X13" s="568"/>
      <c r="Y13" s="569"/>
      <c r="Z13" s="570"/>
      <c r="AA13" s="571"/>
      <c r="AB13" s="572"/>
      <c r="AC13" s="573"/>
    </row>
    <row r="14" spans="1:29" ht="15.75" customHeight="1">
      <c r="A14" s="894" t="s">
        <v>292</v>
      </c>
      <c r="B14" s="836"/>
      <c r="C14" s="177" t="s">
        <v>298</v>
      </c>
      <c r="D14" s="177">
        <v>5</v>
      </c>
      <c r="E14" s="184"/>
      <c r="F14" s="500">
        <f t="shared" si="0"/>
        <v>0</v>
      </c>
      <c r="G14" s="42"/>
      <c r="H14" s="178"/>
      <c r="I14" s="42"/>
      <c r="J14" s="186">
        <f t="shared" si="1"/>
        <v>0</v>
      </c>
      <c r="K14" s="25"/>
      <c r="L14" s="557"/>
      <c r="M14" s="558"/>
      <c r="N14" s="559"/>
      <c r="O14" s="200"/>
      <c r="P14" s="560"/>
      <c r="Q14" s="561"/>
      <c r="R14" s="562"/>
      <c r="S14" s="563"/>
      <c r="T14" s="564"/>
      <c r="U14" s="574"/>
      <c r="V14" s="566"/>
      <c r="W14" s="567"/>
      <c r="X14" s="568"/>
      <c r="Y14" s="569"/>
      <c r="Z14" s="570"/>
      <c r="AA14" s="571"/>
      <c r="AB14" s="572"/>
      <c r="AC14" s="573"/>
    </row>
    <row r="15" spans="1:29" ht="15.75" customHeight="1">
      <c r="A15" s="894" t="s">
        <v>292</v>
      </c>
      <c r="B15" s="836"/>
      <c r="C15" s="179" t="s">
        <v>299</v>
      </c>
      <c r="D15" s="179">
        <v>5</v>
      </c>
      <c r="E15" s="184"/>
      <c r="F15" s="500">
        <f t="shared" si="0"/>
        <v>0</v>
      </c>
      <c r="G15" s="42"/>
      <c r="H15" s="178"/>
      <c r="I15" s="42"/>
      <c r="J15" s="186">
        <f t="shared" si="1"/>
        <v>0</v>
      </c>
      <c r="K15" s="25"/>
      <c r="L15" s="557"/>
      <c r="M15" s="558"/>
      <c r="N15" s="559"/>
      <c r="O15" s="200"/>
      <c r="P15" s="560"/>
      <c r="Q15" s="561"/>
      <c r="R15" s="562"/>
      <c r="S15" s="563"/>
      <c r="T15" s="564"/>
      <c r="U15" s="574"/>
      <c r="V15" s="566"/>
      <c r="W15" s="567"/>
      <c r="X15" s="568"/>
      <c r="Y15" s="569"/>
      <c r="Z15" s="570"/>
      <c r="AA15" s="571"/>
      <c r="AB15" s="572"/>
      <c r="AC15" s="573"/>
    </row>
    <row r="16" spans="1:29" ht="15.75" customHeight="1">
      <c r="A16" s="894" t="s">
        <v>292</v>
      </c>
      <c r="B16" s="836"/>
      <c r="C16" s="179" t="s">
        <v>300</v>
      </c>
      <c r="D16" s="179">
        <v>4</v>
      </c>
      <c r="E16" s="184"/>
      <c r="F16" s="500">
        <f t="shared" si="0"/>
        <v>0</v>
      </c>
      <c r="G16" s="42"/>
      <c r="H16" s="178"/>
      <c r="I16" s="42"/>
      <c r="J16" s="186">
        <f t="shared" si="1"/>
        <v>0</v>
      </c>
      <c r="K16" s="25"/>
      <c r="L16" s="557"/>
      <c r="M16" s="558"/>
      <c r="N16" s="559"/>
      <c r="O16" s="200"/>
      <c r="P16" s="560"/>
      <c r="Q16" s="561"/>
      <c r="R16" s="562"/>
      <c r="S16" s="563"/>
      <c r="T16" s="564"/>
      <c r="U16" s="574"/>
      <c r="V16" s="566"/>
      <c r="W16" s="567"/>
      <c r="X16" s="568"/>
      <c r="Y16" s="569"/>
      <c r="Z16" s="570"/>
      <c r="AA16" s="571"/>
      <c r="AB16" s="572"/>
      <c r="AC16" s="573"/>
    </row>
    <row r="17" spans="1:29" ht="15.75" customHeight="1">
      <c r="A17" s="894" t="s">
        <v>293</v>
      </c>
      <c r="B17" s="836"/>
      <c r="C17" s="177" t="s">
        <v>301</v>
      </c>
      <c r="D17" s="177">
        <v>4</v>
      </c>
      <c r="E17" s="184"/>
      <c r="F17" s="500">
        <f t="shared" si="0"/>
        <v>0</v>
      </c>
      <c r="G17" s="42"/>
      <c r="H17" s="178"/>
      <c r="I17" s="42"/>
      <c r="J17" s="186">
        <f t="shared" si="1"/>
        <v>0</v>
      </c>
      <c r="K17" s="25"/>
      <c r="L17" s="557"/>
      <c r="M17" s="558"/>
      <c r="N17" s="559"/>
      <c r="O17" s="200"/>
      <c r="P17" s="560"/>
      <c r="Q17" s="561"/>
      <c r="R17" s="562"/>
      <c r="S17" s="563"/>
      <c r="T17" s="564"/>
      <c r="U17" s="574"/>
      <c r="V17" s="566"/>
      <c r="W17" s="567"/>
      <c r="X17" s="568"/>
      <c r="Y17" s="569"/>
      <c r="Z17" s="570"/>
      <c r="AA17" s="571"/>
      <c r="AB17" s="572"/>
      <c r="AC17" s="573"/>
    </row>
    <row r="18" spans="1:29" ht="15.75" customHeight="1" thickBot="1">
      <c r="A18" s="897" t="s">
        <v>293</v>
      </c>
      <c r="B18" s="898"/>
      <c r="C18" s="576" t="s">
        <v>302</v>
      </c>
      <c r="D18" s="576">
        <v>3</v>
      </c>
      <c r="E18" s="577"/>
      <c r="F18" s="578">
        <f t="shared" si="0"/>
        <v>0</v>
      </c>
      <c r="G18" s="579"/>
      <c r="H18" s="580"/>
      <c r="I18" s="579"/>
      <c r="J18" s="581">
        <f t="shared" si="1"/>
        <v>0</v>
      </c>
      <c r="K18" s="25"/>
      <c r="L18" s="582"/>
      <c r="M18" s="583"/>
      <c r="N18" s="584"/>
      <c r="O18" s="585"/>
      <c r="P18" s="586"/>
      <c r="Q18" s="587"/>
      <c r="R18" s="588"/>
      <c r="S18" s="589"/>
      <c r="T18" s="590"/>
      <c r="U18" s="591"/>
      <c r="V18" s="592"/>
      <c r="W18" s="593"/>
      <c r="X18" s="594"/>
      <c r="Y18" s="595"/>
      <c r="Z18" s="596"/>
      <c r="AA18" s="597"/>
      <c r="AB18" s="598"/>
      <c r="AC18" s="599"/>
    </row>
    <row r="19" spans="1:29" ht="15.75" customHeight="1">
      <c r="A19" s="899" t="s">
        <v>294</v>
      </c>
      <c r="B19" s="900"/>
      <c r="C19" s="600" t="s">
        <v>303</v>
      </c>
      <c r="D19" s="600">
        <v>4</v>
      </c>
      <c r="E19" s="184"/>
      <c r="F19" s="500">
        <f t="shared" si="0"/>
        <v>0</v>
      </c>
      <c r="G19" s="180"/>
      <c r="H19" s="185"/>
      <c r="I19" s="180"/>
      <c r="J19" s="186">
        <f t="shared" si="1"/>
        <v>0</v>
      </c>
      <c r="K19" s="25"/>
      <c r="L19" s="601"/>
      <c r="M19" s="602"/>
      <c r="N19" s="603"/>
      <c r="O19" s="604"/>
      <c r="P19" s="605"/>
      <c r="Q19" s="606"/>
      <c r="R19" s="607"/>
      <c r="S19" s="608"/>
      <c r="T19" s="609"/>
      <c r="U19" s="610"/>
      <c r="V19" s="611"/>
      <c r="W19" s="612"/>
      <c r="X19" s="613"/>
      <c r="Y19" s="614"/>
      <c r="Z19" s="615"/>
      <c r="AA19" s="616"/>
      <c r="AB19" s="617"/>
      <c r="AC19" s="618"/>
    </row>
    <row r="20" spans="1:29" ht="15.75" customHeight="1">
      <c r="A20" s="894" t="s">
        <v>294</v>
      </c>
      <c r="B20" s="836"/>
      <c r="C20" s="179" t="s">
        <v>304</v>
      </c>
      <c r="D20" s="179">
        <v>5</v>
      </c>
      <c r="E20" s="184"/>
      <c r="F20" s="500">
        <f t="shared" ref="F20:F36" si="2">SUM(L20:AC20)</f>
        <v>0</v>
      </c>
      <c r="G20" s="180"/>
      <c r="H20" s="185"/>
      <c r="I20" s="180"/>
      <c r="J20" s="186">
        <f t="shared" si="1"/>
        <v>0</v>
      </c>
      <c r="K20" s="25"/>
      <c r="L20" s="557"/>
      <c r="M20" s="558"/>
      <c r="N20" s="559"/>
      <c r="O20" s="200"/>
      <c r="P20" s="560"/>
      <c r="Q20" s="561"/>
      <c r="R20" s="562"/>
      <c r="S20" s="563"/>
      <c r="T20" s="564"/>
      <c r="U20" s="574"/>
      <c r="V20" s="566"/>
      <c r="W20" s="567"/>
      <c r="X20" s="568"/>
      <c r="Y20" s="569"/>
      <c r="Z20" s="570"/>
      <c r="AA20" s="571"/>
      <c r="AB20" s="572"/>
      <c r="AC20" s="573"/>
    </row>
    <row r="21" spans="1:29" ht="15.75" customHeight="1">
      <c r="A21" s="894" t="s">
        <v>294</v>
      </c>
      <c r="B21" s="836"/>
      <c r="C21" s="179" t="s">
        <v>305</v>
      </c>
      <c r="D21" s="179">
        <v>5</v>
      </c>
      <c r="E21" s="184"/>
      <c r="F21" s="500">
        <f t="shared" si="2"/>
        <v>0</v>
      </c>
      <c r="G21" s="180"/>
      <c r="H21" s="185"/>
      <c r="I21" s="180"/>
      <c r="J21" s="186">
        <f t="shared" si="1"/>
        <v>0</v>
      </c>
      <c r="K21" s="25"/>
      <c r="L21" s="557"/>
      <c r="M21" s="558"/>
      <c r="N21" s="559"/>
      <c r="O21" s="200"/>
      <c r="P21" s="560"/>
      <c r="Q21" s="561"/>
      <c r="R21" s="562"/>
      <c r="S21" s="563"/>
      <c r="T21" s="564"/>
      <c r="U21" s="574"/>
      <c r="V21" s="566"/>
      <c r="W21" s="567"/>
      <c r="X21" s="568"/>
      <c r="Y21" s="569"/>
      <c r="Z21" s="570"/>
      <c r="AA21" s="571"/>
      <c r="AB21" s="572"/>
      <c r="AC21" s="573"/>
    </row>
    <row r="22" spans="1:29" ht="15.75" customHeight="1">
      <c r="A22" s="894" t="s">
        <v>294</v>
      </c>
      <c r="B22" s="836"/>
      <c r="C22" s="179" t="s">
        <v>306</v>
      </c>
      <c r="D22" s="179">
        <v>5</v>
      </c>
      <c r="E22" s="184"/>
      <c r="F22" s="500">
        <f t="shared" si="2"/>
        <v>0</v>
      </c>
      <c r="G22" s="180"/>
      <c r="H22" s="185"/>
      <c r="I22" s="180"/>
      <c r="J22" s="186">
        <f t="shared" si="1"/>
        <v>0</v>
      </c>
      <c r="K22" s="25"/>
      <c r="L22" s="557"/>
      <c r="M22" s="558"/>
      <c r="N22" s="559"/>
      <c r="O22" s="200"/>
      <c r="P22" s="560"/>
      <c r="Q22" s="561"/>
      <c r="R22" s="562"/>
      <c r="S22" s="563"/>
      <c r="T22" s="564"/>
      <c r="U22" s="574"/>
      <c r="V22" s="566"/>
      <c r="W22" s="567"/>
      <c r="X22" s="568"/>
      <c r="Y22" s="569"/>
      <c r="Z22" s="570"/>
      <c r="AA22" s="571"/>
      <c r="AB22" s="572"/>
      <c r="AC22" s="573"/>
    </row>
    <row r="23" spans="1:29" ht="15.75" customHeight="1">
      <c r="A23" s="894" t="s">
        <v>294</v>
      </c>
      <c r="B23" s="836"/>
      <c r="C23" s="179" t="s">
        <v>307</v>
      </c>
      <c r="D23" s="179">
        <v>5</v>
      </c>
      <c r="E23" s="184"/>
      <c r="F23" s="500">
        <f t="shared" si="2"/>
        <v>0</v>
      </c>
      <c r="G23" s="180"/>
      <c r="H23" s="185"/>
      <c r="I23" s="180"/>
      <c r="J23" s="186">
        <f t="shared" si="1"/>
        <v>0</v>
      </c>
      <c r="K23" s="25"/>
      <c r="L23" s="557"/>
      <c r="M23" s="558"/>
      <c r="N23" s="559"/>
      <c r="O23" s="200"/>
      <c r="P23" s="560"/>
      <c r="Q23" s="561"/>
      <c r="R23" s="562"/>
      <c r="S23" s="563"/>
      <c r="T23" s="564"/>
      <c r="U23" s="574"/>
      <c r="V23" s="566"/>
      <c r="W23" s="567"/>
      <c r="X23" s="568"/>
      <c r="Y23" s="569"/>
      <c r="Z23" s="570"/>
      <c r="AA23" s="571"/>
      <c r="AB23" s="572"/>
      <c r="AC23" s="573"/>
    </row>
    <row r="24" spans="1:29" ht="15.75" customHeight="1">
      <c r="A24" s="894" t="s">
        <v>294</v>
      </c>
      <c r="B24" s="836"/>
      <c r="C24" s="179" t="s">
        <v>308</v>
      </c>
      <c r="D24" s="179">
        <v>5</v>
      </c>
      <c r="E24" s="184"/>
      <c r="F24" s="500">
        <f t="shared" si="2"/>
        <v>0</v>
      </c>
      <c r="G24" s="180"/>
      <c r="H24" s="185"/>
      <c r="I24" s="180"/>
      <c r="J24" s="186">
        <f t="shared" si="1"/>
        <v>0</v>
      </c>
      <c r="K24" s="25"/>
      <c r="L24" s="557"/>
      <c r="M24" s="558"/>
      <c r="N24" s="559"/>
      <c r="O24" s="200"/>
      <c r="P24" s="560"/>
      <c r="Q24" s="561"/>
      <c r="R24" s="562"/>
      <c r="S24" s="563"/>
      <c r="T24" s="564"/>
      <c r="U24" s="574"/>
      <c r="V24" s="566"/>
      <c r="W24" s="567"/>
      <c r="X24" s="568"/>
      <c r="Y24" s="569"/>
      <c r="Z24" s="570"/>
      <c r="AA24" s="571"/>
      <c r="AB24" s="572"/>
      <c r="AC24" s="573"/>
    </row>
    <row r="25" spans="1:29" ht="15.75" customHeight="1">
      <c r="A25" s="894" t="s">
        <v>294</v>
      </c>
      <c r="B25" s="836"/>
      <c r="C25" s="179" t="s">
        <v>309</v>
      </c>
      <c r="D25" s="179">
        <v>5</v>
      </c>
      <c r="E25" s="184"/>
      <c r="F25" s="500">
        <f t="shared" si="2"/>
        <v>0</v>
      </c>
      <c r="G25" s="180"/>
      <c r="H25" s="185"/>
      <c r="I25" s="180"/>
      <c r="J25" s="186">
        <f t="shared" si="1"/>
        <v>0</v>
      </c>
      <c r="K25" s="25"/>
      <c r="L25" s="557"/>
      <c r="M25" s="558"/>
      <c r="N25" s="559"/>
      <c r="O25" s="200"/>
      <c r="P25" s="560"/>
      <c r="Q25" s="561"/>
      <c r="R25" s="562"/>
      <c r="S25" s="563"/>
      <c r="T25" s="564"/>
      <c r="U25" s="574"/>
      <c r="V25" s="566"/>
      <c r="W25" s="567"/>
      <c r="X25" s="568"/>
      <c r="Y25" s="569"/>
      <c r="Z25" s="570"/>
      <c r="AA25" s="571"/>
      <c r="AB25" s="572"/>
      <c r="AC25" s="573"/>
    </row>
    <row r="26" spans="1:29" ht="15.75" customHeight="1">
      <c r="A26" s="894" t="s">
        <v>294</v>
      </c>
      <c r="B26" s="836"/>
      <c r="C26" s="179" t="s">
        <v>310</v>
      </c>
      <c r="D26" s="179">
        <v>5</v>
      </c>
      <c r="E26" s="184"/>
      <c r="F26" s="500">
        <f t="shared" si="2"/>
        <v>0</v>
      </c>
      <c r="G26" s="180"/>
      <c r="H26" s="185"/>
      <c r="I26" s="180"/>
      <c r="J26" s="186">
        <f t="shared" si="1"/>
        <v>0</v>
      </c>
      <c r="K26" s="25"/>
      <c r="L26" s="557"/>
      <c r="M26" s="558"/>
      <c r="N26" s="559"/>
      <c r="O26" s="200"/>
      <c r="P26" s="560"/>
      <c r="Q26" s="561"/>
      <c r="R26" s="562"/>
      <c r="S26" s="563"/>
      <c r="T26" s="564"/>
      <c r="U26" s="574"/>
      <c r="V26" s="566"/>
      <c r="W26" s="567"/>
      <c r="X26" s="568"/>
      <c r="Y26" s="569"/>
      <c r="Z26" s="570"/>
      <c r="AA26" s="571"/>
      <c r="AB26" s="572"/>
      <c r="AC26" s="573"/>
    </row>
    <row r="27" spans="1:29" ht="15.75" customHeight="1">
      <c r="A27" s="894" t="s">
        <v>294</v>
      </c>
      <c r="B27" s="836"/>
      <c r="C27" s="179" t="s">
        <v>311</v>
      </c>
      <c r="D27" s="179">
        <v>5</v>
      </c>
      <c r="E27" s="184"/>
      <c r="F27" s="500">
        <f t="shared" si="2"/>
        <v>0</v>
      </c>
      <c r="G27" s="180"/>
      <c r="H27" s="185"/>
      <c r="I27" s="180"/>
      <c r="J27" s="186">
        <f t="shared" si="1"/>
        <v>0</v>
      </c>
      <c r="K27" s="25"/>
      <c r="L27" s="557"/>
      <c r="M27" s="558"/>
      <c r="N27" s="559"/>
      <c r="O27" s="200"/>
      <c r="P27" s="560"/>
      <c r="Q27" s="561"/>
      <c r="R27" s="562"/>
      <c r="S27" s="563"/>
      <c r="T27" s="564"/>
      <c r="U27" s="574"/>
      <c r="V27" s="566"/>
      <c r="W27" s="567"/>
      <c r="X27" s="568"/>
      <c r="Y27" s="569"/>
      <c r="Z27" s="570"/>
      <c r="AA27" s="571"/>
      <c r="AB27" s="572"/>
      <c r="AC27" s="573"/>
    </row>
    <row r="28" spans="1:29" ht="15.75" customHeight="1">
      <c r="A28" s="894" t="s">
        <v>294</v>
      </c>
      <c r="B28" s="836"/>
      <c r="C28" s="179" t="s">
        <v>312</v>
      </c>
      <c r="D28" s="179">
        <v>5</v>
      </c>
      <c r="E28" s="184"/>
      <c r="F28" s="500">
        <f t="shared" si="2"/>
        <v>0</v>
      </c>
      <c r="G28" s="180"/>
      <c r="H28" s="185"/>
      <c r="I28" s="180"/>
      <c r="J28" s="186">
        <f t="shared" si="1"/>
        <v>0</v>
      </c>
      <c r="K28" s="25"/>
      <c r="L28" s="557"/>
      <c r="M28" s="558"/>
      <c r="N28" s="559"/>
      <c r="O28" s="200"/>
      <c r="P28" s="560"/>
      <c r="Q28" s="561"/>
      <c r="R28" s="562"/>
      <c r="S28" s="563"/>
      <c r="T28" s="564"/>
      <c r="U28" s="574"/>
      <c r="V28" s="566"/>
      <c r="W28" s="567"/>
      <c r="X28" s="568"/>
      <c r="Y28" s="569"/>
      <c r="Z28" s="570"/>
      <c r="AA28" s="571"/>
      <c r="AB28" s="572"/>
      <c r="AC28" s="573"/>
    </row>
    <row r="29" spans="1:29" ht="15.75" customHeight="1">
      <c r="A29" s="894" t="s">
        <v>294</v>
      </c>
      <c r="B29" s="836"/>
      <c r="C29" s="179" t="s">
        <v>313</v>
      </c>
      <c r="D29" s="179">
        <v>11</v>
      </c>
      <c r="E29" s="184"/>
      <c r="F29" s="500">
        <f t="shared" si="2"/>
        <v>0</v>
      </c>
      <c r="G29" s="180"/>
      <c r="H29" s="185"/>
      <c r="I29" s="180"/>
      <c r="J29" s="186">
        <f t="shared" si="1"/>
        <v>0</v>
      </c>
      <c r="K29" s="25"/>
      <c r="L29" s="557"/>
      <c r="M29" s="558"/>
      <c r="N29" s="559"/>
      <c r="O29" s="200"/>
      <c r="P29" s="560"/>
      <c r="Q29" s="561"/>
      <c r="R29" s="562"/>
      <c r="S29" s="563"/>
      <c r="T29" s="564"/>
      <c r="U29" s="574"/>
      <c r="V29" s="566"/>
      <c r="W29" s="567"/>
      <c r="X29" s="568"/>
      <c r="Y29" s="569"/>
      <c r="Z29" s="570"/>
      <c r="AA29" s="571"/>
      <c r="AB29" s="572"/>
      <c r="AC29" s="573"/>
    </row>
    <row r="30" spans="1:29" ht="15.75" customHeight="1">
      <c r="A30" s="894" t="s">
        <v>294</v>
      </c>
      <c r="B30" s="836"/>
      <c r="C30" s="179" t="s">
        <v>314</v>
      </c>
      <c r="D30" s="179">
        <v>5</v>
      </c>
      <c r="E30" s="184"/>
      <c r="F30" s="500">
        <f t="shared" si="2"/>
        <v>0</v>
      </c>
      <c r="G30" s="180"/>
      <c r="H30" s="185"/>
      <c r="I30" s="180"/>
      <c r="J30" s="186">
        <f t="shared" si="1"/>
        <v>0</v>
      </c>
      <c r="K30" s="25"/>
      <c r="L30" s="557"/>
      <c r="M30" s="558"/>
      <c r="N30" s="559"/>
      <c r="O30" s="200"/>
      <c r="P30" s="560"/>
      <c r="Q30" s="561"/>
      <c r="R30" s="562"/>
      <c r="S30" s="563"/>
      <c r="T30" s="564"/>
      <c r="U30" s="574"/>
      <c r="V30" s="566"/>
      <c r="W30" s="567"/>
      <c r="X30" s="568"/>
      <c r="Y30" s="569"/>
      <c r="Z30" s="570"/>
      <c r="AA30" s="571"/>
      <c r="AB30" s="572"/>
      <c r="AC30" s="573"/>
    </row>
    <row r="31" spans="1:29" ht="15.75" customHeight="1">
      <c r="A31" s="894" t="s">
        <v>294</v>
      </c>
      <c r="B31" s="836"/>
      <c r="C31" s="179" t="s">
        <v>315</v>
      </c>
      <c r="D31" s="179">
        <v>7</v>
      </c>
      <c r="E31" s="184"/>
      <c r="F31" s="500">
        <f t="shared" si="2"/>
        <v>0</v>
      </c>
      <c r="G31" s="180"/>
      <c r="H31" s="185"/>
      <c r="I31" s="180"/>
      <c r="J31" s="186">
        <f t="shared" si="1"/>
        <v>0</v>
      </c>
      <c r="K31" s="25"/>
      <c r="L31" s="557"/>
      <c r="M31" s="558"/>
      <c r="N31" s="559"/>
      <c r="O31" s="200"/>
      <c r="P31" s="560"/>
      <c r="Q31" s="561"/>
      <c r="R31" s="562"/>
      <c r="S31" s="563"/>
      <c r="T31" s="564"/>
      <c r="U31" s="574"/>
      <c r="V31" s="566"/>
      <c r="W31" s="567"/>
      <c r="X31" s="568"/>
      <c r="Y31" s="569"/>
      <c r="Z31" s="570"/>
      <c r="AA31" s="571"/>
      <c r="AB31" s="572"/>
      <c r="AC31" s="573"/>
    </row>
    <row r="32" spans="1:29" ht="15.75" customHeight="1">
      <c r="A32" s="894" t="s">
        <v>294</v>
      </c>
      <c r="B32" s="836"/>
      <c r="C32" s="179" t="s">
        <v>316</v>
      </c>
      <c r="D32" s="179">
        <v>5</v>
      </c>
      <c r="E32" s="184"/>
      <c r="F32" s="500">
        <f t="shared" si="2"/>
        <v>0</v>
      </c>
      <c r="G32" s="180"/>
      <c r="H32" s="185"/>
      <c r="I32" s="180"/>
      <c r="J32" s="186">
        <f t="shared" si="1"/>
        <v>0</v>
      </c>
      <c r="K32" s="25"/>
      <c r="L32" s="557"/>
      <c r="M32" s="558"/>
      <c r="N32" s="559"/>
      <c r="O32" s="200"/>
      <c r="P32" s="560"/>
      <c r="Q32" s="561"/>
      <c r="R32" s="562"/>
      <c r="S32" s="563"/>
      <c r="T32" s="564"/>
      <c r="U32" s="574"/>
      <c r="V32" s="566"/>
      <c r="W32" s="567"/>
      <c r="X32" s="568"/>
      <c r="Y32" s="569"/>
      <c r="Z32" s="570"/>
      <c r="AA32" s="571"/>
      <c r="AB32" s="572"/>
      <c r="AC32" s="573"/>
    </row>
    <row r="33" spans="1:29" ht="15.75" customHeight="1">
      <c r="A33" s="894" t="s">
        <v>294</v>
      </c>
      <c r="B33" s="836"/>
      <c r="C33" s="179" t="s">
        <v>317</v>
      </c>
      <c r="D33" s="179">
        <v>4</v>
      </c>
      <c r="E33" s="184"/>
      <c r="F33" s="500">
        <f t="shared" si="2"/>
        <v>0</v>
      </c>
      <c r="G33" s="180"/>
      <c r="H33" s="185"/>
      <c r="I33" s="180"/>
      <c r="J33" s="186">
        <f t="shared" si="1"/>
        <v>0</v>
      </c>
      <c r="K33" s="25"/>
      <c r="L33" s="557"/>
      <c r="M33" s="558"/>
      <c r="N33" s="559"/>
      <c r="O33" s="200"/>
      <c r="P33" s="560"/>
      <c r="Q33" s="561"/>
      <c r="R33" s="562"/>
      <c r="S33" s="563"/>
      <c r="T33" s="564"/>
      <c r="U33" s="574"/>
      <c r="V33" s="566"/>
      <c r="W33" s="567"/>
      <c r="X33" s="568"/>
      <c r="Y33" s="569"/>
      <c r="Z33" s="570"/>
      <c r="AA33" s="571"/>
      <c r="AB33" s="572"/>
      <c r="AC33" s="573"/>
    </row>
    <row r="34" spans="1:29" ht="15.75" customHeight="1">
      <c r="A34" s="894" t="s">
        <v>294</v>
      </c>
      <c r="B34" s="836"/>
      <c r="C34" s="179" t="s">
        <v>318</v>
      </c>
      <c r="D34" s="179">
        <v>5</v>
      </c>
      <c r="E34" s="184"/>
      <c r="F34" s="500">
        <f t="shared" si="2"/>
        <v>0</v>
      </c>
      <c r="G34" s="180"/>
      <c r="H34" s="185"/>
      <c r="I34" s="180"/>
      <c r="J34" s="186">
        <f t="shared" si="1"/>
        <v>0</v>
      </c>
      <c r="K34" s="25"/>
      <c r="L34" s="557"/>
      <c r="M34" s="558"/>
      <c r="N34" s="559"/>
      <c r="O34" s="200"/>
      <c r="P34" s="560"/>
      <c r="Q34" s="561"/>
      <c r="R34" s="562"/>
      <c r="S34" s="563"/>
      <c r="T34" s="564"/>
      <c r="U34" s="574"/>
      <c r="V34" s="566"/>
      <c r="W34" s="567"/>
      <c r="X34" s="568"/>
      <c r="Y34" s="569"/>
      <c r="Z34" s="570"/>
      <c r="AA34" s="571"/>
      <c r="AB34" s="572"/>
      <c r="AC34" s="573"/>
    </row>
    <row r="35" spans="1:29" ht="15.75" customHeight="1">
      <c r="A35" s="894" t="s">
        <v>294</v>
      </c>
      <c r="B35" s="836"/>
      <c r="C35" s="179" t="s">
        <v>319</v>
      </c>
      <c r="D35" s="179">
        <v>5</v>
      </c>
      <c r="E35" s="184"/>
      <c r="F35" s="500">
        <f t="shared" si="2"/>
        <v>0</v>
      </c>
      <c r="G35" s="180"/>
      <c r="H35" s="185"/>
      <c r="I35" s="180"/>
      <c r="J35" s="186">
        <f t="shared" si="1"/>
        <v>0</v>
      </c>
      <c r="K35" s="25"/>
      <c r="L35" s="557"/>
      <c r="M35" s="558"/>
      <c r="N35" s="559"/>
      <c r="O35" s="200"/>
      <c r="P35" s="560"/>
      <c r="Q35" s="561"/>
      <c r="R35" s="562"/>
      <c r="S35" s="563"/>
      <c r="T35" s="564"/>
      <c r="U35" s="574"/>
      <c r="V35" s="566"/>
      <c r="W35" s="567"/>
      <c r="X35" s="568"/>
      <c r="Y35" s="569"/>
      <c r="Z35" s="570"/>
      <c r="AA35" s="571"/>
      <c r="AB35" s="572"/>
      <c r="AC35" s="573"/>
    </row>
    <row r="36" spans="1:29" ht="15.75" customHeight="1">
      <c r="A36" s="894" t="s">
        <v>294</v>
      </c>
      <c r="B36" s="836"/>
      <c r="C36" s="179" t="s">
        <v>320</v>
      </c>
      <c r="D36" s="179">
        <v>7</v>
      </c>
      <c r="E36" s="184"/>
      <c r="F36" s="500">
        <f t="shared" si="2"/>
        <v>0</v>
      </c>
      <c r="G36" s="180"/>
      <c r="H36" s="185"/>
      <c r="I36" s="180"/>
      <c r="J36" s="186">
        <f t="shared" si="1"/>
        <v>0</v>
      </c>
      <c r="K36" s="25"/>
      <c r="L36" s="557"/>
      <c r="M36" s="558"/>
      <c r="N36" s="559"/>
      <c r="O36" s="200"/>
      <c r="P36" s="560"/>
      <c r="Q36" s="561"/>
      <c r="R36" s="562"/>
      <c r="S36" s="563"/>
      <c r="T36" s="564"/>
      <c r="U36" s="574"/>
      <c r="V36" s="566"/>
      <c r="W36" s="567"/>
      <c r="X36" s="568"/>
      <c r="Y36" s="569"/>
      <c r="Z36" s="570"/>
      <c r="AA36" s="571"/>
      <c r="AB36" s="572"/>
      <c r="AC36" s="573"/>
    </row>
    <row r="37" spans="1:29" ht="6.95" customHeight="1">
      <c r="A37" s="246"/>
      <c r="B37" s="182"/>
      <c r="C37" s="182"/>
      <c r="D37" s="183"/>
      <c r="E37" s="181"/>
      <c r="F37" s="180"/>
      <c r="G37" s="180"/>
      <c r="H37" s="181"/>
      <c r="I37" s="180"/>
      <c r="J37" s="180"/>
      <c r="K37" s="619"/>
      <c r="L37" s="620"/>
      <c r="M37" s="621"/>
      <c r="N37" s="622"/>
      <c r="O37" s="189"/>
      <c r="P37" s="623"/>
      <c r="Q37" s="624"/>
      <c r="R37" s="625"/>
      <c r="S37" s="626"/>
      <c r="T37" s="627"/>
      <c r="U37" s="628"/>
      <c r="V37" s="629"/>
      <c r="W37" s="630"/>
      <c r="X37" s="631"/>
      <c r="Y37" s="632"/>
      <c r="Z37" s="633"/>
      <c r="AA37" s="634"/>
      <c r="AB37" s="635"/>
      <c r="AC37" s="636"/>
    </row>
    <row r="38" spans="1:29" ht="22.5" customHeight="1" thickBot="1">
      <c r="A38" s="109" t="str">
        <f>'COMPX HOLD BUY Sheet'!$A$159</f>
        <v>TOTAL ORDER QTY. and AMOUNT</v>
      </c>
      <c r="B38" s="637"/>
      <c r="C38" s="637"/>
      <c r="D38" s="638"/>
      <c r="E38" s="113"/>
      <c r="F38" s="400">
        <f>SUM(F11:F36)</f>
        <v>0</v>
      </c>
      <c r="G38" s="114"/>
      <c r="H38" s="115">
        <f>IF(F38&gt;0,J38/F38,0)</f>
        <v>0</v>
      </c>
      <c r="I38" s="114"/>
      <c r="J38" s="116">
        <f>SUM(J11:J36)</f>
        <v>0</v>
      </c>
      <c r="K38" s="639"/>
      <c r="L38" s="640">
        <f t="shared" ref="L38:AC38" si="3">SUM(L11:L36)</f>
        <v>0</v>
      </c>
      <c r="M38" s="641">
        <f t="shared" si="3"/>
        <v>0</v>
      </c>
      <c r="N38" s="642">
        <f t="shared" si="3"/>
        <v>0</v>
      </c>
      <c r="O38" s="501">
        <f t="shared" si="3"/>
        <v>0</v>
      </c>
      <c r="P38" s="643">
        <f t="shared" si="3"/>
        <v>0</v>
      </c>
      <c r="Q38" s="644">
        <f t="shared" si="3"/>
        <v>0</v>
      </c>
      <c r="R38" s="645">
        <f t="shared" si="3"/>
        <v>0</v>
      </c>
      <c r="S38" s="646">
        <f t="shared" si="3"/>
        <v>0</v>
      </c>
      <c r="T38" s="647">
        <f t="shared" si="3"/>
        <v>0</v>
      </c>
      <c r="U38" s="648">
        <f t="shared" si="3"/>
        <v>0</v>
      </c>
      <c r="V38" s="649">
        <f t="shared" si="3"/>
        <v>0</v>
      </c>
      <c r="W38" s="650">
        <f t="shared" si="3"/>
        <v>0</v>
      </c>
      <c r="X38" s="651">
        <f t="shared" si="3"/>
        <v>0</v>
      </c>
      <c r="Y38" s="652">
        <f t="shared" si="3"/>
        <v>0</v>
      </c>
      <c r="Z38" s="653">
        <f t="shared" si="3"/>
        <v>0</v>
      </c>
      <c r="AA38" s="654">
        <f t="shared" si="3"/>
        <v>0</v>
      </c>
      <c r="AB38" s="655">
        <f t="shared" si="3"/>
        <v>0</v>
      </c>
      <c r="AC38" s="656">
        <f t="shared" si="3"/>
        <v>0</v>
      </c>
    </row>
    <row r="39" spans="1:29" ht="6.95" customHeight="1" thickBot="1">
      <c r="B39" s="2"/>
      <c r="C39" s="2"/>
      <c r="D39" s="2"/>
      <c r="E39" s="2"/>
      <c r="F39" s="2"/>
      <c r="G39" s="127"/>
      <c r="H39" s="7"/>
      <c r="I39" s="127"/>
      <c r="J39" s="127"/>
      <c r="K39" s="127"/>
      <c r="L39" s="2"/>
      <c r="M39" s="2"/>
      <c r="N39" s="2"/>
      <c r="O39" s="2"/>
      <c r="P39" s="2"/>
      <c r="Q39" s="2"/>
      <c r="R39" s="2"/>
      <c r="S39" s="2"/>
      <c r="T39" s="2"/>
      <c r="U39" s="2"/>
      <c r="V39" s="2"/>
      <c r="W39" s="2"/>
      <c r="X39" s="2"/>
      <c r="Y39" s="2"/>
      <c r="Z39" s="2"/>
      <c r="AA39" s="2"/>
      <c r="AB39" s="2"/>
      <c r="AC39" s="2"/>
    </row>
    <row r="40" spans="1:29" ht="26.1" customHeight="1" thickBot="1">
      <c r="A40" s="908" t="e">
        <f>'COMPX HOLD BUY Sheet'!#REF!</f>
        <v>#REF!</v>
      </c>
      <c r="B40" s="909"/>
      <c r="C40" s="909"/>
      <c r="D40" s="909"/>
      <c r="E40" s="910"/>
      <c r="F40" s="365" t="e">
        <f>'COMPX HOLD BUY Sheet'!#REF!</f>
        <v>#REF!</v>
      </c>
      <c r="G40" s="657"/>
      <c r="H40" s="911" t="e">
        <f>'COMPX HOLD BUY Sheet'!#REF!</f>
        <v>#REF!</v>
      </c>
      <c r="I40" s="912"/>
      <c r="J40" s="366" t="e">
        <f>ROUND(J38*(100%-$F$40),2)</f>
        <v>#REF!</v>
      </c>
      <c r="K40" s="658"/>
      <c r="L40" s="659"/>
      <c r="M40" s="448" t="s">
        <v>146</v>
      </c>
      <c r="N40" s="913" t="e">
        <f>IF(J40&gt;0,SUM(J38,-J40),0)</f>
        <v>#REF!</v>
      </c>
      <c r="O40" s="914"/>
      <c r="R40" s="660"/>
      <c r="S40" s="2"/>
      <c r="T40" s="2"/>
      <c r="U40" s="2"/>
      <c r="V40" s="2"/>
      <c r="W40" s="2"/>
      <c r="X40" s="2"/>
      <c r="Y40" s="2"/>
      <c r="Z40" s="2"/>
      <c r="AA40" s="2"/>
      <c r="AB40" s="2"/>
      <c r="AC40" s="2"/>
    </row>
    <row r="41" spans="1:29" ht="56.1" hidden="1" customHeight="1">
      <c r="B41" s="2"/>
      <c r="C41" s="2"/>
      <c r="D41" s="2"/>
      <c r="E41" s="2"/>
      <c r="F41" s="2"/>
      <c r="G41" s="127"/>
      <c r="H41" s="7"/>
      <c r="I41" s="127"/>
      <c r="J41" s="127"/>
      <c r="K41" s="127"/>
      <c r="L41" s="2"/>
      <c r="M41" s="2"/>
      <c r="N41" s="2"/>
      <c r="O41" s="2"/>
      <c r="P41" s="2"/>
      <c r="Q41" s="2"/>
      <c r="R41" s="2"/>
      <c r="S41" s="2"/>
      <c r="T41" s="2"/>
      <c r="U41" s="2"/>
      <c r="V41" s="2"/>
      <c r="W41" s="2"/>
      <c r="X41" s="2"/>
      <c r="Y41" s="2"/>
      <c r="Z41" s="2"/>
      <c r="AA41" s="2"/>
      <c r="AB41" s="2"/>
      <c r="AC41" s="2"/>
    </row>
    <row r="42" spans="1:29" ht="56.1" customHeight="1">
      <c r="B42" s="2"/>
      <c r="C42" s="2"/>
      <c r="D42" s="2"/>
      <c r="E42" s="2"/>
      <c r="F42" s="2"/>
      <c r="G42" s="127"/>
      <c r="H42" s="7"/>
      <c r="I42" s="127"/>
      <c r="J42" s="127"/>
      <c r="K42" s="127"/>
      <c r="L42" s="2"/>
      <c r="M42" s="2"/>
      <c r="N42" s="2"/>
      <c r="O42" s="2"/>
      <c r="P42" s="2"/>
      <c r="Q42" s="2"/>
      <c r="R42" s="2"/>
      <c r="S42" s="2"/>
      <c r="T42" s="2"/>
      <c r="U42" s="2"/>
      <c r="V42" s="2"/>
      <c r="W42" s="2"/>
      <c r="X42" s="2"/>
      <c r="Y42" s="2"/>
      <c r="Z42" s="2"/>
      <c r="AA42" s="2"/>
      <c r="AB42" s="2"/>
      <c r="AC42" s="2"/>
    </row>
    <row r="43" spans="1:29" ht="6.95" customHeight="1">
      <c r="B43" s="2"/>
      <c r="C43" s="2"/>
      <c r="D43" s="2"/>
      <c r="E43" s="2"/>
      <c r="F43" s="2"/>
      <c r="G43" s="127"/>
      <c r="H43" s="7"/>
      <c r="I43" s="127"/>
      <c r="J43" s="127"/>
      <c r="K43" s="127"/>
      <c r="L43" s="2"/>
      <c r="M43" s="2"/>
      <c r="N43" s="2"/>
      <c r="O43" s="2"/>
      <c r="P43" s="2"/>
      <c r="Q43" s="2"/>
      <c r="R43" s="2"/>
      <c r="S43" s="2"/>
      <c r="T43" s="2"/>
      <c r="U43" s="2"/>
      <c r="V43" s="2"/>
      <c r="W43" s="2"/>
      <c r="X43" s="2"/>
      <c r="Y43" s="2"/>
      <c r="Z43" s="2"/>
      <c r="AA43" s="2"/>
      <c r="AB43" s="2"/>
      <c r="AC43" s="2"/>
    </row>
    <row r="44" spans="1:29" ht="30" thickBot="1">
      <c r="A44" s="128" t="s">
        <v>72</v>
      </c>
      <c r="B44" s="345"/>
      <c r="C44" s="388"/>
      <c r="D44" s="388"/>
      <c r="E44" s="388"/>
      <c r="F44" s="388"/>
      <c r="G44" s="2"/>
      <c r="H44" s="2"/>
      <c r="I44" s="2"/>
      <c r="J44" s="2"/>
      <c r="K44" s="2"/>
      <c r="L44" s="2"/>
      <c r="M44" s="2"/>
      <c r="N44" s="2"/>
      <c r="O44" s="2"/>
      <c r="P44" s="2"/>
      <c r="Q44" s="2"/>
      <c r="R44" s="2"/>
      <c r="S44" s="2"/>
      <c r="T44" s="2"/>
      <c r="U44" s="2"/>
      <c r="V44" s="2"/>
      <c r="W44" s="2"/>
      <c r="X44" s="2"/>
      <c r="Y44" s="2"/>
      <c r="Z44" s="2"/>
      <c r="AA44" s="2"/>
      <c r="AB44" s="2"/>
      <c r="AC44" s="2"/>
    </row>
    <row r="45" spans="1:29" ht="15.75" customHeight="1">
      <c r="A45" s="372" t="s">
        <v>341</v>
      </c>
      <c r="B45" s="373"/>
      <c r="C45" s="374"/>
      <c r="D45" s="387">
        <f>COUNTA(C11:C18)</f>
        <v>8</v>
      </c>
      <c r="E45" s="375"/>
      <c r="F45" s="502" t="e">
        <f>SUM(L18:AC45)</f>
        <v>#REF!</v>
      </c>
      <c r="G45" s="376"/>
      <c r="H45" s="377">
        <f>SUM(H11:H18)</f>
        <v>0</v>
      </c>
      <c r="I45" s="378"/>
      <c r="J45" s="379" t="e">
        <f>F45*H45</f>
        <v>#REF!</v>
      </c>
      <c r="K45" s="661"/>
      <c r="L45" s="662"/>
      <c r="M45" s="663"/>
      <c r="N45" s="664"/>
      <c r="O45" s="503"/>
      <c r="P45" s="665"/>
      <c r="Q45" s="666"/>
      <c r="R45" s="667"/>
      <c r="S45" s="668"/>
      <c r="T45" s="669"/>
      <c r="U45" s="670"/>
      <c r="V45" s="671"/>
      <c r="W45" s="672"/>
      <c r="X45" s="673"/>
      <c r="Y45" s="674"/>
      <c r="Z45" s="675"/>
      <c r="AA45" s="676"/>
      <c r="AB45" s="677"/>
      <c r="AC45" s="678"/>
    </row>
    <row r="46" spans="1:29" ht="15.75" customHeight="1">
      <c r="A46" s="901" t="str">
        <f>"Send me 1 of each of the "&amp;$D$45&amp;" COMPX Resister sets (FT and DT) in Catalogue times the Quantity entered in row "&amp;ROW(F45)</f>
        <v>Send me 1 of each of the 8 COMPX Resister sets (FT and DT) in Catalogue times the Quantity entered in row 45</v>
      </c>
      <c r="B46" s="902"/>
      <c r="C46" s="902"/>
      <c r="D46" s="902"/>
      <c r="E46" s="391"/>
      <c r="F46" s="367"/>
      <c r="G46" s="135"/>
      <c r="H46" s="368"/>
      <c r="I46" s="389">
        <f>'COMPX HOLD BUY Sheet'!$O$164</f>
        <v>0</v>
      </c>
      <c r="J46" s="390" t="e">
        <f>ROUND(J45*(100%-$F$40),2)</f>
        <v>#REF!</v>
      </c>
      <c r="K46" s="679"/>
      <c r="L46" s="680"/>
      <c r="M46" s="452" t="s">
        <v>146</v>
      </c>
      <c r="N46" s="905" t="e">
        <f>IF(J46&gt;0,SUM(J45,-J46),0)</f>
        <v>#REF!</v>
      </c>
      <c r="O46" s="906"/>
      <c r="R46" s="660"/>
      <c r="S46" s="370"/>
      <c r="T46" s="369"/>
      <c r="U46" s="371"/>
      <c r="V46" s="370"/>
      <c r="W46" s="369"/>
      <c r="X46" s="369"/>
      <c r="Y46" s="369"/>
      <c r="Z46" s="369"/>
      <c r="AA46" s="369"/>
      <c r="AB46" s="369"/>
      <c r="AC46" s="380"/>
    </row>
    <row r="47" spans="1:29" ht="15.75" customHeight="1" thickBot="1">
      <c r="A47" s="903"/>
      <c r="B47" s="904"/>
      <c r="C47" s="904"/>
      <c r="D47" s="904"/>
      <c r="E47" s="392"/>
      <c r="F47" s="382"/>
      <c r="G47" s="382"/>
      <c r="H47" s="382"/>
      <c r="I47" s="381"/>
      <c r="J47" s="381"/>
      <c r="K47" s="381"/>
      <c r="L47" s="383"/>
      <c r="M47" s="384" t="str">
        <f>IF(COUNTA(L45:AC45)&gt;1,"You are requesting full sets for multiple colors","")</f>
        <v/>
      </c>
      <c r="N47" s="384"/>
      <c r="O47" s="384"/>
      <c r="P47" s="385"/>
      <c r="Q47" s="385"/>
      <c r="R47" s="385"/>
      <c r="S47" s="385"/>
      <c r="T47" s="385"/>
      <c r="U47" s="385"/>
      <c r="V47" s="385"/>
      <c r="W47" s="385"/>
      <c r="X47" s="385"/>
      <c r="Y47" s="385"/>
      <c r="Z47" s="385"/>
      <c r="AA47" s="385"/>
      <c r="AB47" s="385"/>
      <c r="AC47" s="386"/>
    </row>
    <row r="48" spans="1:29" ht="8.25" customHeight="1" thickBot="1">
      <c r="B48" s="2"/>
      <c r="D48" s="2"/>
      <c r="E48" s="2"/>
      <c r="F48" s="135"/>
      <c r="G48" s="135"/>
      <c r="H48" s="135"/>
      <c r="I48" s="2"/>
      <c r="J48" s="2"/>
      <c r="K48" s="2"/>
      <c r="L48" s="136"/>
      <c r="M48" s="136"/>
      <c r="N48" s="136"/>
      <c r="O48" s="136"/>
      <c r="P48" s="137"/>
      <c r="Q48" s="137"/>
      <c r="R48" s="137"/>
      <c r="S48" s="137"/>
      <c r="T48" s="137"/>
      <c r="U48" s="137"/>
      <c r="V48" s="137"/>
      <c r="W48" s="137"/>
      <c r="X48" s="137"/>
      <c r="Y48" s="137"/>
      <c r="Z48" s="137"/>
      <c r="AA48" s="137"/>
      <c r="AB48" s="137"/>
      <c r="AC48" s="136"/>
    </row>
    <row r="49" spans="1:29" ht="15.75" customHeight="1">
      <c r="A49" s="372" t="s">
        <v>342</v>
      </c>
      <c r="B49" s="373"/>
      <c r="C49" s="374"/>
      <c r="D49" s="387">
        <f>COUNTA(C19:C36)</f>
        <v>18</v>
      </c>
      <c r="E49" s="375"/>
      <c r="F49" s="502">
        <f>SUM(L49:AC49)</f>
        <v>0</v>
      </c>
      <c r="G49" s="376"/>
      <c r="H49" s="377">
        <f>SUM(H19:H36)</f>
        <v>0</v>
      </c>
      <c r="I49" s="378"/>
      <c r="J49" s="379">
        <f>F49*H49</f>
        <v>0</v>
      </c>
      <c r="K49" s="661"/>
      <c r="L49" s="662"/>
      <c r="M49" s="663"/>
      <c r="N49" s="664"/>
      <c r="O49" s="503"/>
      <c r="P49" s="665"/>
      <c r="Q49" s="666"/>
      <c r="R49" s="667"/>
      <c r="S49" s="668"/>
      <c r="T49" s="669"/>
      <c r="U49" s="670"/>
      <c r="V49" s="671"/>
      <c r="W49" s="672"/>
      <c r="X49" s="673"/>
      <c r="Y49" s="674"/>
      <c r="Z49" s="675"/>
      <c r="AA49" s="676"/>
      <c r="AB49" s="677"/>
      <c r="AC49" s="678"/>
    </row>
    <row r="50" spans="1:29" ht="15.75" customHeight="1">
      <c r="A50" s="901" t="str">
        <f>"Send me 1 of each of the "&amp;$D$49&amp;" COMPX DT Granite sets in Catalogue times the Quantity entered in row "&amp;ROW(F49)</f>
        <v>Send me 1 of each of the 18 COMPX DT Granite sets in Catalogue times the Quantity entered in row 49</v>
      </c>
      <c r="B50" s="902"/>
      <c r="C50" s="902"/>
      <c r="D50" s="902"/>
      <c r="E50" s="391"/>
      <c r="F50" s="367"/>
      <c r="G50" s="135"/>
      <c r="H50" s="368"/>
      <c r="I50" s="389">
        <f>'COMPX HOLD BUY Sheet'!$O$164</f>
        <v>0</v>
      </c>
      <c r="J50" s="390" t="e">
        <f>ROUND(J49*(100%-$F$40),2)</f>
        <v>#REF!</v>
      </c>
      <c r="K50" s="679"/>
      <c r="L50" s="680"/>
      <c r="M50" s="452" t="s">
        <v>146</v>
      </c>
      <c r="N50" s="905" t="e">
        <f>IF(J50&gt;0,SUM(J49,-J50),0)</f>
        <v>#REF!</v>
      </c>
      <c r="O50" s="906"/>
      <c r="R50" s="660"/>
      <c r="S50" s="370"/>
      <c r="T50" s="369"/>
      <c r="U50" s="371"/>
      <c r="V50" s="370"/>
      <c r="W50" s="369"/>
      <c r="X50" s="369"/>
      <c r="Y50" s="369"/>
      <c r="Z50" s="369"/>
      <c r="AA50" s="369"/>
      <c r="AB50" s="369"/>
      <c r="AC50" s="380"/>
    </row>
    <row r="51" spans="1:29" ht="15.75" customHeight="1" thickBot="1">
      <c r="A51" s="903"/>
      <c r="B51" s="904"/>
      <c r="C51" s="904"/>
      <c r="D51" s="904"/>
      <c r="E51" s="392"/>
      <c r="F51" s="382"/>
      <c r="G51" s="382"/>
      <c r="H51" s="382"/>
      <c r="I51" s="381"/>
      <c r="J51" s="381"/>
      <c r="K51" s="381"/>
      <c r="L51" s="383"/>
      <c r="M51" s="384" t="str">
        <f>IF(COUNTA(L49:AC49)&gt;1,"You are requesting full sets for multiple colors","")</f>
        <v/>
      </c>
      <c r="N51" s="384"/>
      <c r="O51" s="384"/>
      <c r="P51" s="385"/>
      <c r="Q51" s="385"/>
      <c r="R51" s="385"/>
      <c r="S51" s="385"/>
      <c r="T51" s="385"/>
      <c r="U51" s="385"/>
      <c r="V51" s="385"/>
      <c r="W51" s="385"/>
      <c r="X51" s="385"/>
      <c r="Y51" s="385"/>
      <c r="Z51" s="385"/>
      <c r="AA51" s="385"/>
      <c r="AB51" s="385"/>
      <c r="AC51" s="386"/>
    </row>
    <row r="52" spans="1:29" ht="15.75" customHeight="1">
      <c r="A52" s="712"/>
      <c r="B52" s="2"/>
      <c r="C52" s="2"/>
      <c r="D52" s="2"/>
      <c r="E52" s="2"/>
      <c r="F52" s="2"/>
      <c r="G52" s="2"/>
      <c r="H52" s="2"/>
      <c r="I52" s="2"/>
      <c r="J52" s="2"/>
      <c r="K52" s="713"/>
      <c r="L52" s="2"/>
      <c r="M52" s="2"/>
      <c r="N52" s="2"/>
      <c r="O52" s="2"/>
      <c r="P52" s="2"/>
      <c r="Q52" s="2"/>
      <c r="R52" s="2"/>
      <c r="S52" s="2"/>
      <c r="T52" s="2"/>
      <c r="U52" s="2"/>
      <c r="V52" s="2"/>
      <c r="W52" s="2"/>
      <c r="X52" s="2"/>
      <c r="Y52" s="2"/>
      <c r="Z52" s="2"/>
      <c r="AA52" s="2"/>
      <c r="AB52" s="2"/>
      <c r="AC52" s="2"/>
    </row>
    <row r="53" spans="1:29" ht="15.75" customHeight="1">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ht="15.75" customHeight="1">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ht="15.75" customHeight="1">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15.75" customHeight="1">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15.75" customHeight="1">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ht="15.75" customHeight="1">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5.75" customHeight="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5.75" customHeight="1">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ht="15.75" customHeight="1">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ht="15.75" customHeight="1">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ht="15.75" customHeight="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ht="15.75" customHeight="1">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2:29" ht="15.75" customHeight="1">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2:29" ht="15.75" customHeight="1">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2:29" ht="15.75" customHeight="1">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2:29" ht="15.75" customHeight="1">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2:29" ht="15.75" customHeight="1">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2:29" ht="15.75" customHeight="1">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2:29" ht="15.75" customHeight="1">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2:29" ht="15.75" customHeight="1">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2:29" ht="15.75" customHeight="1">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2:29" ht="15.75" customHeight="1">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2:29" ht="15.75" customHeight="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2:29" ht="15.75" customHeight="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2:29" ht="15.75" customHeight="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2:29" ht="15.75" customHeight="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2:29" ht="15.75" customHeight="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2:29" ht="15.75" customHeight="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2:29" ht="7.5" customHeight="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2:29" ht="15.75" customHeight="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2:29" ht="15.75" customHeight="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2:29" ht="15.75" customHeight="1">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2:29" ht="15.75" customHeight="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2:29" ht="15.75" customHeight="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2:29" ht="15.75" customHeight="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2:29" ht="15.75" customHeight="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2:29" ht="15.75" customHeight="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2:29" ht="15.75" customHeight="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2:29" ht="15.75" customHeight="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2:29" ht="15.75" customHeight="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2:29" ht="15.75" customHeight="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2:29" ht="15.75" customHeight="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2:29" ht="15.75" customHeight="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2:29" ht="15.75" customHeight="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2:29" ht="15.75" customHeight="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2:29" ht="15.75" customHeight="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2:29" ht="15.75" customHeight="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2:29" ht="15.75" customHeight="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2:29" ht="15.75" customHeight="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2:29" ht="15.75" customHeight="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2:29" ht="15.75" customHeight="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2:29" ht="15.75" customHeight="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2:29" ht="15.75" customHeight="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2:29" ht="15.75" customHeight="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2:29" ht="15.75" customHeight="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2:29" ht="15.75" customHeight="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2:29" ht="15.75" customHeight="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2:29" ht="15.75" customHeight="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2:29" ht="15.75" customHeight="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2:29" ht="15.75" customHeight="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2:29" ht="15.75" customHeight="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2:29" ht="15.75" customHeight="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2:29" ht="15.75" customHeight="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2:29" ht="15.75" customHeight="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2:29" ht="15.75" customHeight="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2:29" ht="15.75" customHeight="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2:29" ht="15.75" customHeight="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2:29" ht="15.75" customHeight="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2:29" ht="15.75" customHeight="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2:29" ht="15.75"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2:29" ht="15.75"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2:29" ht="15.75"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2:29" ht="15.75"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2:29" ht="15.75"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2:29" ht="15.75"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2:29" ht="15.75"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2:29" ht="15.75"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2:29" ht="15.7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2:29" ht="15.7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2:29" ht="15.7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2:29" ht="15.7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2:29" ht="15.7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2:29" ht="15.7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2:29" ht="15.7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2:29" ht="15.75"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2:29" ht="15.75" customHeight="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2:29" ht="15.75" customHeight="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2:29" ht="15.75" customHeight="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2:29" ht="15.75" customHeight="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2:29" ht="15.75" customHeight="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2:29" ht="15.75" customHeight="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2:29" ht="15.75" customHeight="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2:29" ht="15.75" customHeight="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2:29" ht="15.75" customHeight="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2:29" ht="15.75" customHeight="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2:29" ht="15.75" customHeight="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2:29" ht="15.75" customHeight="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2:29" ht="15.75" customHeight="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2:29" ht="15.75" customHeight="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2:29" ht="15.75" customHeight="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2:29" ht="15.75" customHeight="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2:29" ht="15.75" customHeight="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2:29" ht="15.75"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2:29" ht="15.75" customHeight="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2:29" ht="15.75" customHeight="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2:29" ht="15.75"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2:29" ht="15.75" customHeight="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2:29" ht="15.75" customHeight="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2:29" ht="15.75" customHeight="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2:29" ht="15.75" customHeight="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2:29" ht="15.75" customHeight="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2:29" ht="15.75" customHeight="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2:29" ht="15.75" customHeight="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2:29" ht="15.75" customHeight="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2:29" ht="15.75" customHeight="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2:29" ht="15.75" customHeight="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2:29" ht="15.75" customHeight="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2:29" ht="15.75" customHeight="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2:29" ht="15.75"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2:29" ht="15.75"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2:29" ht="15.75" customHeight="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2:29" ht="15.75" customHeight="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2:29" ht="15.75" customHeight="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2:29" ht="15.75" customHeight="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2:29" ht="15.75" customHeight="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2:29" ht="15.75" customHeight="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2:29" ht="15.75"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2:29" ht="15.75"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2:29" ht="15.7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2:29" ht="15.7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2:29" ht="15.7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2:29" ht="15.7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2:29" ht="15.7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2:29" ht="15.7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2:29" ht="15.7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2:29" ht="15.7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2:29" ht="15.7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2:29" ht="15.7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2:29" ht="15.7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2:29" ht="15.7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2:29" ht="15.7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2:29" ht="15.7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2:29" ht="15.7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2:29" ht="15.7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2:29" ht="15.7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2:29" ht="15.7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2:29" ht="15.7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2:29" ht="15.7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2:29" ht="15.7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2:29" ht="15.7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2:29" ht="15.7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2:29" ht="15.7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2:29" ht="15.7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2:29" ht="15.7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2:29" ht="15.7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2:29" ht="15.7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2:29" ht="15.7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2:29" ht="15.7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2:29" ht="15.7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2:29" ht="15.7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2:29" ht="15.7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2:29" ht="15.7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2:29" ht="15.7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2:29" ht="15.7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2:29" ht="15.7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2:29" ht="15.7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2:29" ht="15.7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2:29" ht="15.7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2:29" ht="15.7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2:29" ht="15.7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2:29" ht="15.7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2:29" ht="15.7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2:29" ht="15.7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2:29" ht="15.7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2:29" ht="15.7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2:29" ht="15.7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2:29" ht="15.7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2:29" ht="15.7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2:29" ht="15.7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2:29" ht="15.7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2:29" ht="15.7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2:29" ht="15.75" customHeight="1"/>
    <row r="235" spans="2:29" ht="15.75" customHeight="1"/>
    <row r="236" spans="2:29" ht="15.75" customHeight="1"/>
    <row r="237" spans="2:29" ht="15.75" customHeight="1"/>
    <row r="238" spans="2:29" ht="15.75" customHeight="1"/>
    <row r="239" spans="2:29" ht="15.75" customHeight="1"/>
    <row r="240" spans="2: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sheetData>
  <sheetProtection algorithmName="SHA-512" hashValue="6tI155p+9ytRDlsrAeO1aNOs/tI04dzG4SMPphtIQ5bSZmcxhl4fd6eEUPWP541fovxWg/RaZ0CtmvQlJ9Frnw==" saltValue="4LyPVpruSgvfibWAB3SM6g==" spinCount="100000" sheet="1" objects="1" scenarios="1"/>
  <mergeCells count="38">
    <mergeCell ref="A46:D47"/>
    <mergeCell ref="N46:O46"/>
    <mergeCell ref="A50:D51"/>
    <mergeCell ref="N50:O50"/>
    <mergeCell ref="P1:S1"/>
    <mergeCell ref="A2:B2"/>
    <mergeCell ref="P2:S2"/>
    <mergeCell ref="A40:E40"/>
    <mergeCell ref="H40:I40"/>
    <mergeCell ref="N40:O40"/>
    <mergeCell ref="A9:B9"/>
    <mergeCell ref="A11:B11"/>
    <mergeCell ref="A12:B12"/>
    <mergeCell ref="A13:B13"/>
    <mergeCell ref="A14:B14"/>
    <mergeCell ref="A15:B15"/>
    <mergeCell ref="A25:B25"/>
    <mergeCell ref="A16:B16"/>
    <mergeCell ref="A17:B17"/>
    <mergeCell ref="A18:B18"/>
    <mergeCell ref="A19:B19"/>
    <mergeCell ref="A20:B20"/>
    <mergeCell ref="A36:B36"/>
    <mergeCell ref="A10:B1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s>
  <pageMargins left="0.2" right="0.2" top="0.5" bottom="0.5" header="0.3" footer="0.3"/>
  <pageSetup paperSize="5" scale="66" fitToHeight="0" orientation="landscape" r:id="rId1"/>
  <headerFooter>
    <oddHeader>&amp;RJanuary 1, 2025
International Distributor-Kastline USD Only</oddHeader>
    <oddFooter>&amp;Cp &amp;P/&amp;N</oddFooter>
  </headerFooter>
  <ignoredErrors>
    <ignoredError sqref="H45 H4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3535E-EB50-47F6-98CA-EB8845C991BD}">
  <sheetPr>
    <pageSetUpPr fitToPage="1"/>
  </sheetPr>
  <dimension ref="A1:AC980"/>
  <sheetViews>
    <sheetView showGridLines="0" zoomScaleNormal="100" workbookViewId="0">
      <pane xSplit="10" ySplit="9" topLeftCell="K10" activePane="bottomRight" state="frozen"/>
      <selection pane="topRight" activeCell="K1" sqref="K1"/>
      <selection pane="bottomLeft" activeCell="A9" sqref="A9"/>
      <selection pane="bottomRight" activeCell="R71" sqref="R71"/>
    </sheetView>
  </sheetViews>
  <sheetFormatPr baseColWidth="10" defaultColWidth="14.42578125" defaultRowHeight="12.75"/>
  <cols>
    <col min="1" max="1" width="11.85546875" customWidth="1"/>
    <col min="2" max="2" width="33" customWidth="1"/>
    <col min="3" max="3" width="12.7109375" customWidth="1"/>
    <col min="5" max="5" width="1" customWidth="1"/>
    <col min="6" max="6" width="10.140625" customWidth="1"/>
    <col min="7" max="7" width="1" customWidth="1"/>
    <col min="8" max="8" width="10.42578125" customWidth="1"/>
    <col min="9" max="9" width="1" customWidth="1"/>
    <col min="10" max="10" width="17.42578125" customWidth="1"/>
    <col min="11" max="11" width="1.5703125" customWidth="1"/>
    <col min="12" max="29" width="8.5703125" customWidth="1"/>
  </cols>
  <sheetData>
    <row r="1" spans="1:29" ht="15.75" customHeight="1">
      <c r="A1" s="1" t="s">
        <v>367</v>
      </c>
      <c r="C1" s="919" t="s">
        <v>336</v>
      </c>
      <c r="D1" s="919"/>
      <c r="E1" s="919"/>
      <c r="F1" s="919"/>
      <c r="G1" s="919"/>
      <c r="H1" s="919"/>
      <c r="I1" s="919"/>
      <c r="J1" s="919"/>
      <c r="K1" s="778"/>
      <c r="L1" s="2"/>
      <c r="M1" s="7"/>
      <c r="N1" s="7"/>
      <c r="O1" s="7"/>
      <c r="P1" s="859"/>
      <c r="Q1" s="859"/>
      <c r="R1" s="859"/>
      <c r="S1" s="859"/>
      <c r="U1" s="2"/>
      <c r="V1" s="2"/>
      <c r="W1" s="2"/>
      <c r="X1" s="2"/>
      <c r="Y1" s="2"/>
      <c r="Z1" s="2"/>
      <c r="AA1" s="2"/>
      <c r="AB1" s="2"/>
      <c r="AC1" s="2"/>
    </row>
    <row r="2" spans="1:29" ht="15.75" customHeight="1">
      <c r="A2" s="907"/>
      <c r="B2" s="907"/>
      <c r="C2" s="919"/>
      <c r="D2" s="919"/>
      <c r="E2" s="919"/>
      <c r="F2" s="919"/>
      <c r="G2" s="919"/>
      <c r="H2" s="919"/>
      <c r="I2" s="919"/>
      <c r="J2" s="919"/>
      <c r="K2" s="778"/>
      <c r="L2" s="2"/>
      <c r="M2" s="7"/>
      <c r="N2" s="7"/>
      <c r="O2" s="7"/>
      <c r="P2" s="859"/>
      <c r="Q2" s="859"/>
      <c r="R2" s="859"/>
      <c r="S2" s="859"/>
      <c r="U2" s="2"/>
      <c r="V2" s="2"/>
      <c r="W2" s="2"/>
      <c r="X2" s="2"/>
      <c r="Y2" s="2"/>
      <c r="Z2" s="2"/>
      <c r="AA2" s="2"/>
      <c r="AB2" s="2"/>
      <c r="AC2" s="2"/>
    </row>
    <row r="3" spans="1:29" ht="15.75" customHeight="1">
      <c r="A3" s="173" t="s">
        <v>8</v>
      </c>
      <c r="B3" s="2"/>
      <c r="C3" s="919"/>
      <c r="D3" s="919"/>
      <c r="E3" s="919"/>
      <c r="F3" s="919"/>
      <c r="G3" s="919"/>
      <c r="H3" s="919"/>
      <c r="I3" s="919"/>
      <c r="J3" s="919"/>
      <c r="K3" s="778"/>
      <c r="L3" s="2"/>
      <c r="M3" s="8"/>
      <c r="N3" s="8"/>
      <c r="O3" s="8"/>
      <c r="P3" s="2"/>
      <c r="Q3" s="2"/>
      <c r="R3" s="2"/>
      <c r="S3" s="2"/>
      <c r="T3" s="2"/>
      <c r="U3" s="2"/>
      <c r="V3" s="2"/>
      <c r="W3" s="2"/>
      <c r="X3" s="2"/>
      <c r="Y3" s="2"/>
      <c r="Z3" s="2"/>
      <c r="AA3" s="2"/>
      <c r="AB3" s="2"/>
      <c r="AC3" s="2"/>
    </row>
    <row r="4" spans="1:29" ht="15.75" customHeight="1">
      <c r="A4" s="171" t="s">
        <v>74</v>
      </c>
      <c r="B4" s="172" t="s">
        <v>150</v>
      </c>
      <c r="C4" s="2"/>
      <c r="D4" s="5"/>
      <c r="E4" s="5"/>
      <c r="F4" s="5"/>
      <c r="G4" s="5"/>
      <c r="H4" s="5"/>
      <c r="I4" s="5"/>
      <c r="J4" s="5"/>
      <c r="K4" s="388"/>
      <c r="L4" s="2"/>
      <c r="M4" s="8"/>
      <c r="N4" s="8"/>
      <c r="O4" s="8"/>
      <c r="P4" s="9"/>
      <c r="Q4" s="2"/>
      <c r="R4" s="2"/>
      <c r="S4" s="2"/>
      <c r="T4" s="2"/>
      <c r="U4" s="2"/>
      <c r="V4" s="2"/>
      <c r="W4" s="2"/>
      <c r="X4" s="2"/>
      <c r="Y4" s="2"/>
      <c r="Z4" s="2"/>
      <c r="AA4" s="2"/>
      <c r="AB4" s="2"/>
      <c r="AC4" s="2"/>
    </row>
    <row r="5" spans="1:29" ht="15" customHeight="1">
      <c r="B5" s="175" t="s">
        <v>151</v>
      </c>
      <c r="C5" s="2"/>
      <c r="D5" s="5"/>
      <c r="E5" s="5"/>
      <c r="F5" s="5"/>
      <c r="G5" s="5"/>
      <c r="H5" s="5"/>
      <c r="I5" s="5"/>
      <c r="J5" s="5"/>
      <c r="K5" s="2"/>
      <c r="L5" s="2"/>
      <c r="M5" s="2"/>
      <c r="N5" s="2"/>
      <c r="O5" s="2"/>
      <c r="P5" s="9"/>
      <c r="Q5" s="2"/>
      <c r="R5" s="2"/>
      <c r="S5" s="2"/>
      <c r="T5" s="2"/>
      <c r="U5" s="2"/>
      <c r="V5" s="2"/>
      <c r="W5" s="2"/>
      <c r="X5" s="2"/>
      <c r="Y5" s="2"/>
      <c r="Z5" s="2"/>
      <c r="AA5" s="2"/>
      <c r="AB5" s="2"/>
      <c r="AC5" s="2"/>
    </row>
    <row r="6" spans="1:29" ht="15.75" customHeight="1">
      <c r="A6" s="171" t="s">
        <v>73</v>
      </c>
      <c r="B6" s="172" t="s">
        <v>286</v>
      </c>
      <c r="C6" s="2"/>
      <c r="D6" s="5"/>
      <c r="E6" s="5"/>
      <c r="F6" s="5"/>
      <c r="G6" s="5"/>
      <c r="H6" s="5"/>
      <c r="I6" s="5"/>
      <c r="J6" s="5"/>
      <c r="K6" s="2"/>
      <c r="L6" s="2"/>
      <c r="M6" s="2"/>
      <c r="N6" s="2"/>
      <c r="O6" s="2"/>
      <c r="P6" s="11"/>
      <c r="Q6" s="2"/>
      <c r="R6" s="2"/>
      <c r="S6" s="2"/>
      <c r="T6" s="2"/>
      <c r="U6" s="2"/>
      <c r="V6" s="2"/>
      <c r="W6" s="2"/>
      <c r="X6" s="2"/>
      <c r="Y6" s="2"/>
      <c r="Z6" s="2"/>
      <c r="AA6" s="2"/>
      <c r="AB6" s="2"/>
      <c r="AC6" s="2"/>
    </row>
    <row r="7" spans="1:29" ht="15.75" customHeight="1">
      <c r="A7" s="171" t="s">
        <v>285</v>
      </c>
      <c r="B7" s="172" t="s">
        <v>287</v>
      </c>
      <c r="C7" s="2"/>
      <c r="D7" s="5"/>
      <c r="E7" s="5"/>
      <c r="F7" s="5"/>
      <c r="G7" s="5"/>
      <c r="H7" s="5"/>
      <c r="I7" s="5"/>
      <c r="J7" s="5"/>
      <c r="K7" s="2"/>
      <c r="L7" s="2"/>
      <c r="M7" s="2"/>
      <c r="N7" s="2"/>
      <c r="O7" s="2"/>
      <c r="P7" s="11"/>
      <c r="Q7" s="2"/>
      <c r="R7" s="2"/>
      <c r="S7" s="2"/>
      <c r="T7" s="2"/>
      <c r="U7" s="2"/>
      <c r="V7" s="2"/>
      <c r="W7" s="2"/>
      <c r="X7" s="2"/>
      <c r="Y7" s="2"/>
      <c r="Z7" s="2"/>
      <c r="AA7" s="2"/>
      <c r="AB7" s="2"/>
      <c r="AC7" s="2"/>
    </row>
    <row r="8" spans="1:29" ht="15.75" customHeight="1">
      <c r="A8" s="2"/>
      <c r="B8" s="714" t="s">
        <v>75</v>
      </c>
      <c r="D8" s="5"/>
      <c r="E8" s="5"/>
      <c r="F8" s="5"/>
      <c r="G8" s="5"/>
      <c r="H8" s="5"/>
      <c r="I8" s="5"/>
      <c r="J8" s="5"/>
      <c r="K8" s="2"/>
      <c r="L8" s="2"/>
      <c r="M8" s="2"/>
      <c r="N8" s="2"/>
      <c r="O8" s="2"/>
      <c r="Q8" s="2"/>
      <c r="R8" s="2"/>
      <c r="S8" s="2"/>
      <c r="T8" s="2"/>
      <c r="U8" s="2"/>
      <c r="V8" s="2"/>
      <c r="W8" s="2"/>
      <c r="X8" s="2"/>
      <c r="Y8" s="2"/>
      <c r="Z8" s="2"/>
      <c r="AA8" s="2"/>
      <c r="AB8" s="2"/>
      <c r="AC8" s="2"/>
    </row>
    <row r="9" spans="1:29" ht="63.75">
      <c r="A9" s="17" t="s">
        <v>19</v>
      </c>
      <c r="B9" s="504" t="s">
        <v>76</v>
      </c>
      <c r="C9" s="451" t="s">
        <v>152</v>
      </c>
      <c r="D9" s="451" t="s">
        <v>153</v>
      </c>
      <c r="E9" s="176"/>
      <c r="F9" s="20" t="s">
        <v>77</v>
      </c>
      <c r="G9" s="176"/>
      <c r="H9" s="20" t="s">
        <v>78</v>
      </c>
      <c r="I9" s="176"/>
      <c r="J9" s="18" t="s">
        <v>25</v>
      </c>
      <c r="K9" s="505"/>
      <c r="L9" s="506" t="s">
        <v>154</v>
      </c>
      <c r="M9" s="507" t="s">
        <v>155</v>
      </c>
      <c r="N9" s="508" t="s">
        <v>156</v>
      </c>
      <c r="O9" s="190" t="s">
        <v>157</v>
      </c>
      <c r="P9" s="509" t="s">
        <v>158</v>
      </c>
      <c r="Q9" s="510" t="s">
        <v>159</v>
      </c>
      <c r="R9" s="511" t="s">
        <v>160</v>
      </c>
      <c r="S9" s="512" t="s">
        <v>161</v>
      </c>
      <c r="T9" s="513" t="s">
        <v>162</v>
      </c>
      <c r="U9" s="514" t="s">
        <v>163</v>
      </c>
      <c r="V9" s="515" t="s">
        <v>164</v>
      </c>
      <c r="W9" s="516" t="s">
        <v>165</v>
      </c>
      <c r="X9" s="517" t="s">
        <v>166</v>
      </c>
      <c r="Y9" s="518" t="s">
        <v>167</v>
      </c>
      <c r="Z9" s="519" t="s">
        <v>168</v>
      </c>
      <c r="AA9" s="520" t="s">
        <v>169</v>
      </c>
      <c r="AB9" s="521" t="s">
        <v>170</v>
      </c>
      <c r="AC9" s="522" t="s">
        <v>171</v>
      </c>
    </row>
    <row r="10" spans="1:29" ht="6.75" customHeight="1" thickBot="1">
      <c r="A10" s="245"/>
      <c r="B10" s="449"/>
      <c r="C10" s="450"/>
      <c r="D10" s="187"/>
      <c r="E10" s="187"/>
      <c r="F10" s="187"/>
      <c r="G10" s="187"/>
      <c r="H10" s="187"/>
      <c r="I10" s="187"/>
      <c r="J10" s="187"/>
      <c r="K10" s="25"/>
      <c r="L10" s="523"/>
      <c r="M10" s="524"/>
      <c r="N10" s="525"/>
      <c r="O10" s="188"/>
      <c r="P10" s="526"/>
      <c r="Q10" s="527"/>
      <c r="R10" s="528"/>
      <c r="S10" s="529"/>
      <c r="T10" s="530"/>
      <c r="U10" s="531"/>
      <c r="V10" s="532"/>
      <c r="W10" s="533"/>
      <c r="X10" s="534"/>
      <c r="Y10" s="535"/>
      <c r="Z10" s="536"/>
      <c r="AA10" s="537"/>
      <c r="AB10" s="538"/>
      <c r="AC10" s="539"/>
    </row>
    <row r="11" spans="1:29" ht="15.75" customHeight="1">
      <c r="A11" s="246" t="s">
        <v>172</v>
      </c>
      <c r="B11" s="715" t="s">
        <v>173</v>
      </c>
      <c r="C11" s="184" t="s">
        <v>174</v>
      </c>
      <c r="D11" s="184" t="s">
        <v>175</v>
      </c>
      <c r="E11" s="184"/>
      <c r="F11" s="500">
        <f t="shared" ref="F11:F42" si="0">SUM(L11:AC11)</f>
        <v>0</v>
      </c>
      <c r="G11" s="180"/>
      <c r="H11" s="185">
        <v>305</v>
      </c>
      <c r="I11" s="180"/>
      <c r="J11" s="186">
        <f t="shared" ref="J11:J60" si="1">F11*H11</f>
        <v>0</v>
      </c>
      <c r="K11" s="25"/>
      <c r="L11" s="540"/>
      <c r="M11" s="541"/>
      <c r="N11" s="542"/>
      <c r="O11" s="199"/>
      <c r="P11" s="543"/>
      <c r="Q11" s="544"/>
      <c r="R11" s="545"/>
      <c r="S11" s="546"/>
      <c r="T11" s="547"/>
      <c r="U11" s="548"/>
      <c r="V11" s="549"/>
      <c r="W11" s="550"/>
      <c r="X11" s="551"/>
      <c r="Y11" s="552"/>
      <c r="Z11" s="553"/>
      <c r="AA11" s="554"/>
      <c r="AB11" s="555"/>
      <c r="AC11" s="556"/>
    </row>
    <row r="12" spans="1:29" ht="15.75" customHeight="1">
      <c r="A12" s="247" t="s">
        <v>176</v>
      </c>
      <c r="B12" s="716" t="s">
        <v>177</v>
      </c>
      <c r="C12" s="177" t="s">
        <v>178</v>
      </c>
      <c r="D12" s="177" t="s">
        <v>175</v>
      </c>
      <c r="E12" s="184"/>
      <c r="F12" s="500">
        <f t="shared" si="0"/>
        <v>0</v>
      </c>
      <c r="G12" s="42"/>
      <c r="H12" s="178">
        <v>307.7</v>
      </c>
      <c r="I12" s="42"/>
      <c r="J12" s="186">
        <f t="shared" si="1"/>
        <v>0</v>
      </c>
      <c r="K12" s="25"/>
      <c r="L12" s="601"/>
      <c r="M12" s="558"/>
      <c r="N12" s="559"/>
      <c r="O12" s="200"/>
      <c r="P12" s="560"/>
      <c r="Q12" s="561"/>
      <c r="R12" s="562"/>
      <c r="S12" s="563"/>
      <c r="T12" s="564"/>
      <c r="U12" s="565"/>
      <c r="V12" s="566"/>
      <c r="W12" s="567"/>
      <c r="X12" s="568"/>
      <c r="Y12" s="569"/>
      <c r="Z12" s="570"/>
      <c r="AA12" s="571"/>
      <c r="AB12" s="572"/>
      <c r="AC12" s="573"/>
    </row>
    <row r="13" spans="1:29" ht="15.75" customHeight="1">
      <c r="A13" s="247" t="s">
        <v>179</v>
      </c>
      <c r="B13" s="716" t="s">
        <v>180</v>
      </c>
      <c r="C13" s="177" t="s">
        <v>178</v>
      </c>
      <c r="D13" s="177" t="s">
        <v>175</v>
      </c>
      <c r="E13" s="184"/>
      <c r="F13" s="500">
        <f t="shared" si="0"/>
        <v>0</v>
      </c>
      <c r="G13" s="42"/>
      <c r="H13" s="178">
        <v>331.2</v>
      </c>
      <c r="I13" s="42"/>
      <c r="J13" s="186">
        <f t="shared" si="1"/>
        <v>0</v>
      </c>
      <c r="K13" s="25"/>
      <c r="L13" s="557"/>
      <c r="M13" s="558"/>
      <c r="N13" s="559"/>
      <c r="O13" s="200"/>
      <c r="P13" s="560"/>
      <c r="Q13" s="561"/>
      <c r="R13" s="562"/>
      <c r="S13" s="563"/>
      <c r="T13" s="564"/>
      <c r="U13" s="565"/>
      <c r="V13" s="566"/>
      <c r="W13" s="567"/>
      <c r="X13" s="568"/>
      <c r="Y13" s="569"/>
      <c r="Z13" s="570"/>
      <c r="AA13" s="571"/>
      <c r="AB13" s="572"/>
      <c r="AC13" s="573"/>
    </row>
    <row r="14" spans="1:29" ht="15.75" customHeight="1">
      <c r="A14" s="247" t="s">
        <v>181</v>
      </c>
      <c r="B14" s="716" t="s">
        <v>182</v>
      </c>
      <c r="C14" s="177" t="s">
        <v>174</v>
      </c>
      <c r="D14" s="177" t="s">
        <v>175</v>
      </c>
      <c r="E14" s="184"/>
      <c r="F14" s="500">
        <f t="shared" si="0"/>
        <v>0</v>
      </c>
      <c r="G14" s="42"/>
      <c r="H14" s="178">
        <v>340.22</v>
      </c>
      <c r="I14" s="42"/>
      <c r="J14" s="186">
        <f t="shared" si="1"/>
        <v>0</v>
      </c>
      <c r="K14" s="25"/>
      <c r="L14" s="557"/>
      <c r="M14" s="558"/>
      <c r="N14" s="559"/>
      <c r="O14" s="200"/>
      <c r="P14" s="560"/>
      <c r="Q14" s="561"/>
      <c r="R14" s="562"/>
      <c r="S14" s="563"/>
      <c r="T14" s="564"/>
      <c r="U14" s="574"/>
      <c r="V14" s="566"/>
      <c r="W14" s="567"/>
      <c r="X14" s="568"/>
      <c r="Y14" s="569"/>
      <c r="Z14" s="570"/>
      <c r="AA14" s="571"/>
      <c r="AB14" s="572"/>
      <c r="AC14" s="573"/>
    </row>
    <row r="15" spans="1:29" ht="15.75" customHeight="1">
      <c r="A15" s="247" t="s">
        <v>183</v>
      </c>
      <c r="B15" s="716" t="s">
        <v>184</v>
      </c>
      <c r="C15" s="179" t="s">
        <v>185</v>
      </c>
      <c r="D15" s="179" t="s">
        <v>175</v>
      </c>
      <c r="E15" s="184"/>
      <c r="F15" s="500">
        <f t="shared" si="0"/>
        <v>0</v>
      </c>
      <c r="G15" s="42"/>
      <c r="H15" s="178">
        <v>315.64</v>
      </c>
      <c r="I15" s="42"/>
      <c r="J15" s="186">
        <f t="shared" si="1"/>
        <v>0</v>
      </c>
      <c r="K15" s="25"/>
      <c r="L15" s="557"/>
      <c r="M15" s="558"/>
      <c r="N15" s="559"/>
      <c r="O15" s="200"/>
      <c r="P15" s="560"/>
      <c r="Q15" s="561"/>
      <c r="R15" s="562"/>
      <c r="S15" s="563"/>
      <c r="T15" s="564"/>
      <c r="U15" s="574"/>
      <c r="V15" s="566"/>
      <c r="W15" s="567"/>
      <c r="X15" s="568"/>
      <c r="Y15" s="569"/>
      <c r="Z15" s="570"/>
      <c r="AA15" s="571"/>
      <c r="AB15" s="572"/>
      <c r="AC15" s="573"/>
    </row>
    <row r="16" spans="1:29" ht="15.75" customHeight="1">
      <c r="A16" s="247" t="s">
        <v>186</v>
      </c>
      <c r="B16" s="716" t="s">
        <v>187</v>
      </c>
      <c r="C16" s="179" t="s">
        <v>178</v>
      </c>
      <c r="D16" s="179" t="s">
        <v>188</v>
      </c>
      <c r="E16" s="184"/>
      <c r="F16" s="500">
        <f t="shared" si="0"/>
        <v>0</v>
      </c>
      <c r="G16" s="42"/>
      <c r="H16" s="178">
        <v>333.5</v>
      </c>
      <c r="I16" s="42"/>
      <c r="J16" s="186">
        <f t="shared" si="1"/>
        <v>0</v>
      </c>
      <c r="K16" s="25"/>
      <c r="L16" s="557"/>
      <c r="M16" s="558"/>
      <c r="N16" s="559"/>
      <c r="O16" s="200"/>
      <c r="P16" s="560"/>
      <c r="Q16" s="561"/>
      <c r="R16" s="562"/>
      <c r="S16" s="563"/>
      <c r="T16" s="564"/>
      <c r="U16" s="574"/>
      <c r="V16" s="566"/>
      <c r="W16" s="567"/>
      <c r="X16" s="568"/>
      <c r="Y16" s="569"/>
      <c r="Z16" s="570"/>
      <c r="AA16" s="571"/>
      <c r="AB16" s="572"/>
      <c r="AC16" s="573"/>
    </row>
    <row r="17" spans="1:29" ht="15.75" customHeight="1">
      <c r="A17" s="247" t="s">
        <v>189</v>
      </c>
      <c r="B17" s="716" t="s">
        <v>190</v>
      </c>
      <c r="C17" s="177" t="s">
        <v>178</v>
      </c>
      <c r="D17" s="177" t="s">
        <v>188</v>
      </c>
      <c r="E17" s="184"/>
      <c r="F17" s="500">
        <f t="shared" si="0"/>
        <v>0</v>
      </c>
      <c r="G17" s="42"/>
      <c r="H17" s="178">
        <v>379.84</v>
      </c>
      <c r="I17" s="42"/>
      <c r="J17" s="186">
        <f t="shared" si="1"/>
        <v>0</v>
      </c>
      <c r="K17" s="25"/>
      <c r="L17" s="557"/>
      <c r="M17" s="558"/>
      <c r="N17" s="559"/>
      <c r="O17" s="200"/>
      <c r="P17" s="560"/>
      <c r="Q17" s="561"/>
      <c r="R17" s="562"/>
      <c r="S17" s="563"/>
      <c r="T17" s="564"/>
      <c r="U17" s="574"/>
      <c r="V17" s="566"/>
      <c r="W17" s="567"/>
      <c r="X17" s="568"/>
      <c r="Y17" s="569"/>
      <c r="Z17" s="570"/>
      <c r="AA17" s="571"/>
      <c r="AB17" s="572"/>
      <c r="AC17" s="573"/>
    </row>
    <row r="18" spans="1:29" ht="15.75" customHeight="1">
      <c r="A18" s="247" t="s">
        <v>191</v>
      </c>
      <c r="B18" s="716" t="s">
        <v>192</v>
      </c>
      <c r="C18" s="177" t="s">
        <v>178</v>
      </c>
      <c r="D18" s="177" t="s">
        <v>188</v>
      </c>
      <c r="E18" s="184"/>
      <c r="F18" s="500">
        <f t="shared" si="0"/>
        <v>0</v>
      </c>
      <c r="G18" s="42"/>
      <c r="H18" s="178">
        <v>457.02</v>
      </c>
      <c r="I18" s="42"/>
      <c r="J18" s="186">
        <f t="shared" si="1"/>
        <v>0</v>
      </c>
      <c r="K18" s="25"/>
      <c r="L18" s="557"/>
      <c r="M18" s="558"/>
      <c r="N18" s="559"/>
      <c r="O18" s="200"/>
      <c r="P18" s="560"/>
      <c r="Q18" s="561"/>
      <c r="R18" s="562"/>
      <c r="S18" s="563"/>
      <c r="T18" s="564"/>
      <c r="U18" s="574"/>
      <c r="V18" s="566"/>
      <c r="W18" s="567"/>
      <c r="X18" s="568"/>
      <c r="Y18" s="569"/>
      <c r="Z18" s="570"/>
      <c r="AA18" s="571"/>
      <c r="AB18" s="572"/>
      <c r="AC18" s="573"/>
    </row>
    <row r="19" spans="1:29" ht="15.75" customHeight="1">
      <c r="A19" s="247" t="s">
        <v>193</v>
      </c>
      <c r="B19" s="716" t="s">
        <v>194</v>
      </c>
      <c r="C19" s="179" t="s">
        <v>174</v>
      </c>
      <c r="D19" s="179" t="s">
        <v>188</v>
      </c>
      <c r="E19" s="184"/>
      <c r="F19" s="500">
        <f t="shared" si="0"/>
        <v>0</v>
      </c>
      <c r="G19" s="42"/>
      <c r="H19" s="178">
        <v>461.08</v>
      </c>
      <c r="I19" s="42"/>
      <c r="J19" s="186">
        <f t="shared" si="1"/>
        <v>0</v>
      </c>
      <c r="K19" s="25"/>
      <c r="L19" s="557"/>
      <c r="M19" s="558"/>
      <c r="N19" s="559"/>
      <c r="O19" s="200"/>
      <c r="P19" s="560"/>
      <c r="Q19" s="561"/>
      <c r="R19" s="562"/>
      <c r="S19" s="563"/>
      <c r="T19" s="564"/>
      <c r="U19" s="574"/>
      <c r="V19" s="566"/>
      <c r="W19" s="567"/>
      <c r="X19" s="568"/>
      <c r="Y19" s="569"/>
      <c r="Z19" s="570"/>
      <c r="AA19" s="571"/>
      <c r="AB19" s="572"/>
      <c r="AC19" s="573"/>
    </row>
    <row r="20" spans="1:29" ht="15.75" customHeight="1">
      <c r="A20" s="247" t="s">
        <v>195</v>
      </c>
      <c r="B20" s="716" t="s">
        <v>196</v>
      </c>
      <c r="C20" s="179" t="s">
        <v>174</v>
      </c>
      <c r="D20" s="179" t="s">
        <v>188</v>
      </c>
      <c r="E20" s="184"/>
      <c r="F20" s="500">
        <f t="shared" si="0"/>
        <v>0</v>
      </c>
      <c r="G20" s="42"/>
      <c r="H20" s="178">
        <v>482.74</v>
      </c>
      <c r="I20" s="42"/>
      <c r="J20" s="186">
        <f t="shared" si="1"/>
        <v>0</v>
      </c>
      <c r="K20" s="25"/>
      <c r="L20" s="557"/>
      <c r="M20" s="558"/>
      <c r="N20" s="559"/>
      <c r="O20" s="200"/>
      <c r="P20" s="560"/>
      <c r="Q20" s="561"/>
      <c r="R20" s="562"/>
      <c r="S20" s="563"/>
      <c r="T20" s="564"/>
      <c r="U20" s="574"/>
      <c r="V20" s="566"/>
      <c r="W20" s="567"/>
      <c r="X20" s="568"/>
      <c r="Y20" s="569"/>
      <c r="Z20" s="570"/>
      <c r="AA20" s="571"/>
      <c r="AB20" s="572"/>
      <c r="AC20" s="573"/>
    </row>
    <row r="21" spans="1:29" ht="15.75" customHeight="1">
      <c r="A21" s="246" t="s">
        <v>197</v>
      </c>
      <c r="B21" s="716" t="s">
        <v>198</v>
      </c>
      <c r="C21" s="179" t="s">
        <v>199</v>
      </c>
      <c r="D21" s="179" t="s">
        <v>200</v>
      </c>
      <c r="E21" s="184"/>
      <c r="F21" s="500">
        <f t="shared" si="0"/>
        <v>0</v>
      </c>
      <c r="G21" s="180"/>
      <c r="H21" s="185">
        <v>246.2</v>
      </c>
      <c r="I21" s="180"/>
      <c r="J21" s="186">
        <f t="shared" si="1"/>
        <v>0</v>
      </c>
      <c r="K21" s="25"/>
      <c r="L21" s="557"/>
      <c r="M21" s="558"/>
      <c r="N21" s="559"/>
      <c r="O21" s="200"/>
      <c r="P21" s="560"/>
      <c r="Q21" s="561"/>
      <c r="R21" s="562"/>
      <c r="S21" s="563"/>
      <c r="T21" s="564"/>
      <c r="U21" s="574"/>
      <c r="V21" s="566"/>
      <c r="W21" s="567"/>
      <c r="X21" s="568"/>
      <c r="Y21" s="569"/>
      <c r="Z21" s="570"/>
      <c r="AA21" s="571"/>
      <c r="AB21" s="572"/>
      <c r="AC21" s="573"/>
    </row>
    <row r="22" spans="1:29" ht="15.75" customHeight="1">
      <c r="A22" s="246" t="s">
        <v>201</v>
      </c>
      <c r="B22" s="716" t="s">
        <v>202</v>
      </c>
      <c r="C22" s="179" t="s">
        <v>199</v>
      </c>
      <c r="D22" s="179" t="s">
        <v>200</v>
      </c>
      <c r="E22" s="184"/>
      <c r="F22" s="500">
        <f t="shared" si="0"/>
        <v>0</v>
      </c>
      <c r="G22" s="180"/>
      <c r="H22" s="185">
        <v>244.18</v>
      </c>
      <c r="I22" s="180"/>
      <c r="J22" s="186">
        <f t="shared" si="1"/>
        <v>0</v>
      </c>
      <c r="K22" s="25"/>
      <c r="L22" s="557"/>
      <c r="M22" s="558"/>
      <c r="N22" s="559"/>
      <c r="O22" s="200"/>
      <c r="P22" s="560"/>
      <c r="Q22" s="561"/>
      <c r="R22" s="562"/>
      <c r="S22" s="563"/>
      <c r="T22" s="564"/>
      <c r="U22" s="574"/>
      <c r="V22" s="566"/>
      <c r="W22" s="567"/>
      <c r="X22" s="568"/>
      <c r="Y22" s="569"/>
      <c r="Z22" s="570"/>
      <c r="AA22" s="571"/>
      <c r="AB22" s="572"/>
      <c r="AC22" s="573"/>
    </row>
    <row r="23" spans="1:29" ht="15.75" customHeight="1">
      <c r="A23" s="246" t="s">
        <v>203</v>
      </c>
      <c r="B23" s="716" t="s">
        <v>204</v>
      </c>
      <c r="C23" s="179" t="s">
        <v>185</v>
      </c>
      <c r="D23" s="179" t="s">
        <v>200</v>
      </c>
      <c r="E23" s="184"/>
      <c r="F23" s="500">
        <f t="shared" si="0"/>
        <v>0</v>
      </c>
      <c r="G23" s="180"/>
      <c r="H23" s="185">
        <v>252.22</v>
      </c>
      <c r="I23" s="180"/>
      <c r="J23" s="186">
        <f t="shared" si="1"/>
        <v>0</v>
      </c>
      <c r="K23" s="25"/>
      <c r="L23" s="557"/>
      <c r="M23" s="558"/>
      <c r="N23" s="559"/>
      <c r="O23" s="200"/>
      <c r="P23" s="560"/>
      <c r="Q23" s="561"/>
      <c r="R23" s="562"/>
      <c r="S23" s="563"/>
      <c r="T23" s="564"/>
      <c r="U23" s="574"/>
      <c r="V23" s="566"/>
      <c r="W23" s="567"/>
      <c r="X23" s="568"/>
      <c r="Y23" s="569"/>
      <c r="Z23" s="570"/>
      <c r="AA23" s="571"/>
      <c r="AB23" s="572"/>
      <c r="AC23" s="573"/>
    </row>
    <row r="24" spans="1:29" ht="15.75" customHeight="1">
      <c r="A24" s="246" t="s">
        <v>205</v>
      </c>
      <c r="B24" s="716" t="s">
        <v>206</v>
      </c>
      <c r="C24" s="179" t="s">
        <v>185</v>
      </c>
      <c r="D24" s="179" t="s">
        <v>175</v>
      </c>
      <c r="E24" s="184"/>
      <c r="F24" s="500">
        <f t="shared" si="0"/>
        <v>0</v>
      </c>
      <c r="G24" s="180"/>
      <c r="H24" s="185">
        <v>320.56</v>
      </c>
      <c r="I24" s="180"/>
      <c r="J24" s="186">
        <f t="shared" si="1"/>
        <v>0</v>
      </c>
      <c r="K24" s="25"/>
      <c r="L24" s="557"/>
      <c r="M24" s="558"/>
      <c r="N24" s="559"/>
      <c r="O24" s="200"/>
      <c r="P24" s="560"/>
      <c r="Q24" s="561"/>
      <c r="R24" s="562"/>
      <c r="S24" s="563"/>
      <c r="T24" s="564"/>
      <c r="U24" s="574"/>
      <c r="V24" s="566"/>
      <c r="W24" s="567"/>
      <c r="X24" s="568"/>
      <c r="Y24" s="569"/>
      <c r="Z24" s="570"/>
      <c r="AA24" s="571"/>
      <c r="AB24" s="572"/>
      <c r="AC24" s="573"/>
    </row>
    <row r="25" spans="1:29" ht="15.75" customHeight="1">
      <c r="A25" s="246" t="s">
        <v>207</v>
      </c>
      <c r="B25" s="716" t="s">
        <v>208</v>
      </c>
      <c r="C25" s="179" t="s">
        <v>178</v>
      </c>
      <c r="D25" s="179" t="s">
        <v>175</v>
      </c>
      <c r="E25" s="184"/>
      <c r="F25" s="500">
        <f t="shared" si="0"/>
        <v>0</v>
      </c>
      <c r="G25" s="180"/>
      <c r="H25" s="185">
        <v>317.94</v>
      </c>
      <c r="I25" s="180"/>
      <c r="J25" s="186">
        <f t="shared" si="1"/>
        <v>0</v>
      </c>
      <c r="K25" s="25"/>
      <c r="L25" s="557"/>
      <c r="M25" s="558"/>
      <c r="N25" s="559"/>
      <c r="O25" s="200"/>
      <c r="P25" s="560"/>
      <c r="Q25" s="561"/>
      <c r="R25" s="562"/>
      <c r="S25" s="563"/>
      <c r="T25" s="564"/>
      <c r="U25" s="574"/>
      <c r="V25" s="566"/>
      <c r="W25" s="567"/>
      <c r="X25" s="568"/>
      <c r="Y25" s="569"/>
      <c r="Z25" s="570"/>
      <c r="AA25" s="571"/>
      <c r="AB25" s="572"/>
      <c r="AC25" s="573"/>
    </row>
    <row r="26" spans="1:29" ht="15.75" customHeight="1">
      <c r="A26" s="246" t="s">
        <v>209</v>
      </c>
      <c r="B26" s="716" t="s">
        <v>210</v>
      </c>
      <c r="C26" s="179" t="s">
        <v>178</v>
      </c>
      <c r="D26" s="179" t="s">
        <v>200</v>
      </c>
      <c r="E26" s="184"/>
      <c r="F26" s="500">
        <f t="shared" si="0"/>
        <v>0</v>
      </c>
      <c r="G26" s="180"/>
      <c r="H26" s="185">
        <v>315.76</v>
      </c>
      <c r="I26" s="180"/>
      <c r="J26" s="186">
        <f t="shared" si="1"/>
        <v>0</v>
      </c>
      <c r="K26" s="25"/>
      <c r="L26" s="557"/>
      <c r="M26" s="558"/>
      <c r="N26" s="559"/>
      <c r="O26" s="200"/>
      <c r="P26" s="560"/>
      <c r="Q26" s="561"/>
      <c r="R26" s="562"/>
      <c r="S26" s="563"/>
      <c r="T26" s="564"/>
      <c r="U26" s="574"/>
      <c r="V26" s="566"/>
      <c r="W26" s="567"/>
      <c r="X26" s="568"/>
      <c r="Y26" s="569"/>
      <c r="Z26" s="570"/>
      <c r="AA26" s="571"/>
      <c r="AB26" s="572"/>
      <c r="AC26" s="573"/>
    </row>
    <row r="27" spans="1:29" ht="15.75" customHeight="1">
      <c r="A27" s="246" t="s">
        <v>211</v>
      </c>
      <c r="B27" s="716" t="s">
        <v>212</v>
      </c>
      <c r="C27" s="179" t="s">
        <v>178</v>
      </c>
      <c r="D27" s="179" t="s">
        <v>175</v>
      </c>
      <c r="E27" s="184"/>
      <c r="F27" s="500">
        <f t="shared" si="0"/>
        <v>0</v>
      </c>
      <c r="G27" s="180"/>
      <c r="H27" s="185">
        <v>378.52</v>
      </c>
      <c r="I27" s="180"/>
      <c r="J27" s="186">
        <f t="shared" si="1"/>
        <v>0</v>
      </c>
      <c r="K27" s="25"/>
      <c r="L27" s="557"/>
      <c r="M27" s="558"/>
      <c r="N27" s="559"/>
      <c r="O27" s="200"/>
      <c r="P27" s="560"/>
      <c r="Q27" s="561"/>
      <c r="R27" s="562"/>
      <c r="S27" s="563"/>
      <c r="T27" s="564"/>
      <c r="U27" s="574"/>
      <c r="V27" s="566"/>
      <c r="W27" s="567"/>
      <c r="X27" s="568"/>
      <c r="Y27" s="569"/>
      <c r="Z27" s="570"/>
      <c r="AA27" s="571"/>
      <c r="AB27" s="572"/>
      <c r="AC27" s="573"/>
    </row>
    <row r="28" spans="1:29" ht="15.75" customHeight="1">
      <c r="A28" s="246" t="s">
        <v>213</v>
      </c>
      <c r="B28" s="716" t="s">
        <v>214</v>
      </c>
      <c r="C28" s="179" t="s">
        <v>178</v>
      </c>
      <c r="D28" s="179" t="s">
        <v>175</v>
      </c>
      <c r="E28" s="184"/>
      <c r="F28" s="500">
        <f t="shared" si="0"/>
        <v>0</v>
      </c>
      <c r="G28" s="180"/>
      <c r="H28" s="185">
        <v>380.74</v>
      </c>
      <c r="I28" s="180"/>
      <c r="J28" s="186">
        <f t="shared" si="1"/>
        <v>0</v>
      </c>
      <c r="K28" s="25"/>
      <c r="L28" s="557"/>
      <c r="M28" s="558"/>
      <c r="N28" s="559"/>
      <c r="O28" s="200"/>
      <c r="P28" s="560"/>
      <c r="Q28" s="561"/>
      <c r="R28" s="562"/>
      <c r="S28" s="563"/>
      <c r="T28" s="564"/>
      <c r="U28" s="574"/>
      <c r="V28" s="566"/>
      <c r="W28" s="567"/>
      <c r="X28" s="568"/>
      <c r="Y28" s="569"/>
      <c r="Z28" s="570"/>
      <c r="AA28" s="571"/>
      <c r="AB28" s="572"/>
      <c r="AC28" s="573"/>
    </row>
    <row r="29" spans="1:29" ht="15.75" customHeight="1">
      <c r="A29" s="246" t="s">
        <v>215</v>
      </c>
      <c r="B29" s="716" t="s">
        <v>216</v>
      </c>
      <c r="C29" s="179" t="s">
        <v>178</v>
      </c>
      <c r="D29" s="179" t="s">
        <v>175</v>
      </c>
      <c r="E29" s="184"/>
      <c r="F29" s="500">
        <f t="shared" si="0"/>
        <v>0</v>
      </c>
      <c r="G29" s="180"/>
      <c r="H29" s="185">
        <v>367.48</v>
      </c>
      <c r="I29" s="180"/>
      <c r="J29" s="186">
        <f t="shared" si="1"/>
        <v>0</v>
      </c>
      <c r="K29" s="25"/>
      <c r="L29" s="557"/>
      <c r="M29" s="558"/>
      <c r="N29" s="559"/>
      <c r="O29" s="200"/>
      <c r="P29" s="560"/>
      <c r="Q29" s="561"/>
      <c r="R29" s="562"/>
      <c r="S29" s="563"/>
      <c r="T29" s="564"/>
      <c r="U29" s="574"/>
      <c r="V29" s="566"/>
      <c r="W29" s="567"/>
      <c r="X29" s="568"/>
      <c r="Y29" s="569"/>
      <c r="Z29" s="570"/>
      <c r="AA29" s="571"/>
      <c r="AB29" s="572"/>
      <c r="AC29" s="573"/>
    </row>
    <row r="30" spans="1:29" ht="15.75" customHeight="1">
      <c r="A30" s="246" t="s">
        <v>217</v>
      </c>
      <c r="B30" s="716" t="s">
        <v>218</v>
      </c>
      <c r="C30" s="179" t="s">
        <v>178</v>
      </c>
      <c r="D30" s="179" t="s">
        <v>175</v>
      </c>
      <c r="E30" s="184"/>
      <c r="F30" s="500">
        <f t="shared" si="0"/>
        <v>0</v>
      </c>
      <c r="G30" s="180"/>
      <c r="H30" s="185">
        <v>320.08</v>
      </c>
      <c r="I30" s="180"/>
      <c r="J30" s="186">
        <f t="shared" si="1"/>
        <v>0</v>
      </c>
      <c r="K30" s="25"/>
      <c r="L30" s="557"/>
      <c r="M30" s="558"/>
      <c r="N30" s="559"/>
      <c r="O30" s="200"/>
      <c r="P30" s="560"/>
      <c r="Q30" s="561"/>
      <c r="R30" s="562"/>
      <c r="S30" s="563"/>
      <c r="T30" s="564"/>
      <c r="U30" s="574"/>
      <c r="V30" s="566"/>
      <c r="W30" s="567"/>
      <c r="X30" s="568"/>
      <c r="Y30" s="569"/>
      <c r="Z30" s="570"/>
      <c r="AA30" s="571"/>
      <c r="AB30" s="572"/>
      <c r="AC30" s="573"/>
    </row>
    <row r="31" spans="1:29" ht="15.75" customHeight="1">
      <c r="A31" s="246" t="s">
        <v>219</v>
      </c>
      <c r="B31" s="716" t="s">
        <v>220</v>
      </c>
      <c r="C31" s="179" t="s">
        <v>178</v>
      </c>
      <c r="D31" s="179" t="s">
        <v>188</v>
      </c>
      <c r="E31" s="184"/>
      <c r="F31" s="500">
        <f t="shared" si="0"/>
        <v>0</v>
      </c>
      <c r="G31" s="180"/>
      <c r="H31" s="185">
        <v>474.18</v>
      </c>
      <c r="I31" s="180"/>
      <c r="J31" s="186">
        <f t="shared" si="1"/>
        <v>0</v>
      </c>
      <c r="K31" s="25"/>
      <c r="L31" s="557"/>
      <c r="M31" s="558"/>
      <c r="N31" s="559"/>
      <c r="O31" s="200"/>
      <c r="P31" s="560"/>
      <c r="Q31" s="561"/>
      <c r="R31" s="562"/>
      <c r="S31" s="563"/>
      <c r="T31" s="564"/>
      <c r="U31" s="574"/>
      <c r="V31" s="566"/>
      <c r="W31" s="567"/>
      <c r="X31" s="568"/>
      <c r="Y31" s="569"/>
      <c r="Z31" s="570"/>
      <c r="AA31" s="571"/>
      <c r="AB31" s="572"/>
      <c r="AC31" s="573"/>
    </row>
    <row r="32" spans="1:29" ht="15.75" customHeight="1">
      <c r="A32" s="246" t="s">
        <v>221</v>
      </c>
      <c r="B32" s="716" t="s">
        <v>222</v>
      </c>
      <c r="C32" s="179" t="s">
        <v>178</v>
      </c>
      <c r="D32" s="179" t="s">
        <v>188</v>
      </c>
      <c r="E32" s="184"/>
      <c r="F32" s="500">
        <f t="shared" si="0"/>
        <v>0</v>
      </c>
      <c r="G32" s="180"/>
      <c r="H32" s="185">
        <v>462.48</v>
      </c>
      <c r="I32" s="180"/>
      <c r="J32" s="186">
        <f t="shared" si="1"/>
        <v>0</v>
      </c>
      <c r="K32" s="25"/>
      <c r="L32" s="557"/>
      <c r="M32" s="558"/>
      <c r="N32" s="559"/>
      <c r="O32" s="200"/>
      <c r="P32" s="560"/>
      <c r="Q32" s="561"/>
      <c r="R32" s="562"/>
      <c r="S32" s="563"/>
      <c r="T32" s="564"/>
      <c r="U32" s="574"/>
      <c r="V32" s="566"/>
      <c r="W32" s="567"/>
      <c r="X32" s="568"/>
      <c r="Y32" s="569"/>
      <c r="Z32" s="570"/>
      <c r="AA32" s="571"/>
      <c r="AB32" s="572"/>
      <c r="AC32" s="573"/>
    </row>
    <row r="33" spans="1:29" ht="15.75" customHeight="1">
      <c r="A33" s="246" t="s">
        <v>223</v>
      </c>
      <c r="B33" s="716" t="s">
        <v>224</v>
      </c>
      <c r="C33" s="179" t="s">
        <v>174</v>
      </c>
      <c r="D33" s="179" t="s">
        <v>175</v>
      </c>
      <c r="E33" s="184"/>
      <c r="F33" s="500">
        <f t="shared" si="0"/>
        <v>0</v>
      </c>
      <c r="G33" s="180"/>
      <c r="H33" s="185">
        <v>311.5</v>
      </c>
      <c r="I33" s="180"/>
      <c r="J33" s="186">
        <f t="shared" si="1"/>
        <v>0</v>
      </c>
      <c r="K33" s="25"/>
      <c r="L33" s="557"/>
      <c r="M33" s="558"/>
      <c r="N33" s="559"/>
      <c r="O33" s="200"/>
      <c r="P33" s="560"/>
      <c r="Q33" s="561"/>
      <c r="R33" s="562"/>
      <c r="S33" s="563"/>
      <c r="T33" s="564"/>
      <c r="U33" s="574"/>
      <c r="V33" s="566"/>
      <c r="W33" s="567"/>
      <c r="X33" s="568"/>
      <c r="Y33" s="569"/>
      <c r="Z33" s="570"/>
      <c r="AA33" s="571"/>
      <c r="AB33" s="572"/>
      <c r="AC33" s="573"/>
    </row>
    <row r="34" spans="1:29" ht="15.75" customHeight="1">
      <c r="A34" s="246" t="s">
        <v>225</v>
      </c>
      <c r="B34" s="716" t="s">
        <v>226</v>
      </c>
      <c r="C34" s="179" t="s">
        <v>174</v>
      </c>
      <c r="D34" s="179" t="s">
        <v>175</v>
      </c>
      <c r="E34" s="184"/>
      <c r="F34" s="500">
        <f t="shared" si="0"/>
        <v>0</v>
      </c>
      <c r="G34" s="180"/>
      <c r="H34" s="185">
        <v>303.94</v>
      </c>
      <c r="I34" s="180"/>
      <c r="J34" s="186">
        <f t="shared" si="1"/>
        <v>0</v>
      </c>
      <c r="K34" s="25"/>
      <c r="L34" s="557"/>
      <c r="M34" s="558"/>
      <c r="N34" s="559"/>
      <c r="O34" s="200"/>
      <c r="P34" s="560"/>
      <c r="Q34" s="561"/>
      <c r="R34" s="562"/>
      <c r="S34" s="563"/>
      <c r="T34" s="564"/>
      <c r="U34" s="574"/>
      <c r="V34" s="566"/>
      <c r="W34" s="567"/>
      <c r="X34" s="568"/>
      <c r="Y34" s="569"/>
      <c r="Z34" s="570"/>
      <c r="AA34" s="571"/>
      <c r="AB34" s="572"/>
      <c r="AC34" s="573"/>
    </row>
    <row r="35" spans="1:29" ht="15.75" customHeight="1">
      <c r="A35" s="246" t="s">
        <v>227</v>
      </c>
      <c r="B35" s="716" t="s">
        <v>228</v>
      </c>
      <c r="C35" s="179" t="s">
        <v>174</v>
      </c>
      <c r="D35" s="179" t="s">
        <v>175</v>
      </c>
      <c r="E35" s="184"/>
      <c r="F35" s="500">
        <f t="shared" si="0"/>
        <v>0</v>
      </c>
      <c r="G35" s="180"/>
      <c r="H35" s="185">
        <v>310.48</v>
      </c>
      <c r="I35" s="180"/>
      <c r="J35" s="186">
        <f t="shared" si="1"/>
        <v>0</v>
      </c>
      <c r="K35" s="25"/>
      <c r="L35" s="557"/>
      <c r="M35" s="558"/>
      <c r="N35" s="559"/>
      <c r="O35" s="200"/>
      <c r="P35" s="560"/>
      <c r="Q35" s="561"/>
      <c r="R35" s="562"/>
      <c r="S35" s="563"/>
      <c r="T35" s="564"/>
      <c r="U35" s="574"/>
      <c r="V35" s="566"/>
      <c r="W35" s="567"/>
      <c r="X35" s="568"/>
      <c r="Y35" s="569"/>
      <c r="Z35" s="570"/>
      <c r="AA35" s="571"/>
      <c r="AB35" s="572"/>
      <c r="AC35" s="573"/>
    </row>
    <row r="36" spans="1:29" ht="15.75" customHeight="1">
      <c r="A36" s="246" t="s">
        <v>229</v>
      </c>
      <c r="B36" s="716" t="s">
        <v>230</v>
      </c>
      <c r="C36" s="179" t="s">
        <v>178</v>
      </c>
      <c r="D36" s="179" t="s">
        <v>175</v>
      </c>
      <c r="E36" s="184"/>
      <c r="F36" s="500">
        <f t="shared" si="0"/>
        <v>0</v>
      </c>
      <c r="G36" s="180"/>
      <c r="H36" s="185">
        <v>312.74</v>
      </c>
      <c r="I36" s="180"/>
      <c r="J36" s="186">
        <f t="shared" si="1"/>
        <v>0</v>
      </c>
      <c r="K36" s="25"/>
      <c r="L36" s="557"/>
      <c r="M36" s="558"/>
      <c r="N36" s="559"/>
      <c r="O36" s="200"/>
      <c r="P36" s="560"/>
      <c r="Q36" s="561"/>
      <c r="R36" s="562"/>
      <c r="S36" s="563"/>
      <c r="T36" s="564"/>
      <c r="U36" s="574"/>
      <c r="V36" s="566"/>
      <c r="W36" s="567"/>
      <c r="X36" s="568"/>
      <c r="Y36" s="569"/>
      <c r="Z36" s="570"/>
      <c r="AA36" s="571"/>
      <c r="AB36" s="572"/>
      <c r="AC36" s="573"/>
    </row>
    <row r="37" spans="1:29" ht="15.75" customHeight="1">
      <c r="A37" s="246" t="s">
        <v>231</v>
      </c>
      <c r="B37" s="716" t="s">
        <v>232</v>
      </c>
      <c r="C37" s="179" t="s">
        <v>178</v>
      </c>
      <c r="D37" s="179" t="s">
        <v>200</v>
      </c>
      <c r="E37" s="184"/>
      <c r="F37" s="500">
        <f t="shared" si="0"/>
        <v>0</v>
      </c>
      <c r="G37" s="180"/>
      <c r="H37" s="185">
        <v>314.89999999999998</v>
      </c>
      <c r="I37" s="180"/>
      <c r="J37" s="186">
        <f t="shared" si="1"/>
        <v>0</v>
      </c>
      <c r="K37" s="25"/>
      <c r="L37" s="557"/>
      <c r="M37" s="558"/>
      <c r="N37" s="559"/>
      <c r="O37" s="200"/>
      <c r="P37" s="560"/>
      <c r="Q37" s="561"/>
      <c r="R37" s="562"/>
      <c r="S37" s="563"/>
      <c r="T37" s="564"/>
      <c r="U37" s="574"/>
      <c r="V37" s="566"/>
      <c r="W37" s="567"/>
      <c r="X37" s="568"/>
      <c r="Y37" s="569"/>
      <c r="Z37" s="570"/>
      <c r="AA37" s="571"/>
      <c r="AB37" s="572"/>
      <c r="AC37" s="573"/>
    </row>
    <row r="38" spans="1:29" ht="15.75" customHeight="1" thickBot="1">
      <c r="A38" s="575" t="s">
        <v>233</v>
      </c>
      <c r="B38" s="717" t="s">
        <v>234</v>
      </c>
      <c r="C38" s="576" t="s">
        <v>178</v>
      </c>
      <c r="D38" s="576" t="s">
        <v>235</v>
      </c>
      <c r="E38" s="577"/>
      <c r="F38" s="578">
        <f t="shared" si="0"/>
        <v>0</v>
      </c>
      <c r="G38" s="579"/>
      <c r="H38" s="580">
        <v>252.6</v>
      </c>
      <c r="I38" s="579"/>
      <c r="J38" s="581">
        <f t="shared" si="1"/>
        <v>0</v>
      </c>
      <c r="K38" s="25"/>
      <c r="L38" s="582"/>
      <c r="M38" s="583"/>
      <c r="N38" s="584"/>
      <c r="O38" s="585"/>
      <c r="P38" s="586"/>
      <c r="Q38" s="587"/>
      <c r="R38" s="588"/>
      <c r="S38" s="589"/>
      <c r="T38" s="590"/>
      <c r="U38" s="591"/>
      <c r="V38" s="592"/>
      <c r="W38" s="593"/>
      <c r="X38" s="594"/>
      <c r="Y38" s="595"/>
      <c r="Z38" s="596"/>
      <c r="AA38" s="597"/>
      <c r="AB38" s="598"/>
      <c r="AC38" s="599"/>
    </row>
    <row r="39" spans="1:29" ht="15.75" customHeight="1">
      <c r="A39" s="246" t="s">
        <v>236</v>
      </c>
      <c r="B39" s="718" t="s">
        <v>237</v>
      </c>
      <c r="C39" s="600" t="s">
        <v>174</v>
      </c>
      <c r="D39" s="600" t="s">
        <v>175</v>
      </c>
      <c r="E39" s="184"/>
      <c r="F39" s="500">
        <f t="shared" si="0"/>
        <v>0</v>
      </c>
      <c r="G39" s="180"/>
      <c r="H39" s="185">
        <v>255</v>
      </c>
      <c r="I39" s="180"/>
      <c r="J39" s="186">
        <f t="shared" si="1"/>
        <v>0</v>
      </c>
      <c r="K39" s="25"/>
      <c r="L39" s="601"/>
      <c r="M39" s="602"/>
      <c r="N39" s="603"/>
      <c r="O39" s="604"/>
      <c r="P39" s="605"/>
      <c r="Q39" s="606"/>
      <c r="R39" s="607"/>
      <c r="S39" s="608"/>
      <c r="T39" s="609"/>
      <c r="U39" s="610"/>
      <c r="V39" s="611"/>
      <c r="W39" s="612"/>
      <c r="X39" s="613"/>
      <c r="Y39" s="614"/>
      <c r="Z39" s="615"/>
      <c r="AA39" s="616"/>
      <c r="AB39" s="617"/>
      <c r="AC39" s="618"/>
    </row>
    <row r="40" spans="1:29" ht="15.75" customHeight="1">
      <c r="A40" s="246" t="s">
        <v>238</v>
      </c>
      <c r="B40" s="716" t="s">
        <v>239</v>
      </c>
      <c r="C40" s="179" t="s">
        <v>178</v>
      </c>
      <c r="D40" s="179" t="s">
        <v>175</v>
      </c>
      <c r="E40" s="184"/>
      <c r="F40" s="500">
        <f t="shared" si="0"/>
        <v>0</v>
      </c>
      <c r="G40" s="180"/>
      <c r="H40" s="185">
        <v>257.7</v>
      </c>
      <c r="I40" s="180"/>
      <c r="J40" s="186">
        <f t="shared" si="1"/>
        <v>0</v>
      </c>
      <c r="K40" s="25"/>
      <c r="L40" s="557"/>
      <c r="M40" s="558"/>
      <c r="N40" s="559"/>
      <c r="O40" s="200"/>
      <c r="P40" s="560"/>
      <c r="Q40" s="561"/>
      <c r="R40" s="562"/>
      <c r="S40" s="563"/>
      <c r="T40" s="564"/>
      <c r="U40" s="574"/>
      <c r="V40" s="566"/>
      <c r="W40" s="567"/>
      <c r="X40" s="568"/>
      <c r="Y40" s="569"/>
      <c r="Z40" s="570"/>
      <c r="AA40" s="571"/>
      <c r="AB40" s="572"/>
      <c r="AC40" s="573"/>
    </row>
    <row r="41" spans="1:29" ht="15.75" customHeight="1">
      <c r="A41" s="246" t="s">
        <v>240</v>
      </c>
      <c r="B41" s="716" t="s">
        <v>241</v>
      </c>
      <c r="C41" s="179" t="s">
        <v>178</v>
      </c>
      <c r="D41" s="179" t="s">
        <v>175</v>
      </c>
      <c r="E41" s="184"/>
      <c r="F41" s="500">
        <f t="shared" si="0"/>
        <v>0</v>
      </c>
      <c r="G41" s="180"/>
      <c r="H41" s="185">
        <v>281.2</v>
      </c>
      <c r="I41" s="180"/>
      <c r="J41" s="186">
        <f t="shared" si="1"/>
        <v>0</v>
      </c>
      <c r="K41" s="25"/>
      <c r="L41" s="557"/>
      <c r="M41" s="558"/>
      <c r="N41" s="559"/>
      <c r="O41" s="200"/>
      <c r="P41" s="560"/>
      <c r="Q41" s="561"/>
      <c r="R41" s="562"/>
      <c r="S41" s="563"/>
      <c r="T41" s="564"/>
      <c r="U41" s="574"/>
      <c r="V41" s="566"/>
      <c r="W41" s="567"/>
      <c r="X41" s="568"/>
      <c r="Y41" s="569"/>
      <c r="Z41" s="570"/>
      <c r="AA41" s="571"/>
      <c r="AB41" s="572"/>
      <c r="AC41" s="573"/>
    </row>
    <row r="42" spans="1:29" ht="15.75" customHeight="1">
      <c r="A42" s="246" t="s">
        <v>242</v>
      </c>
      <c r="B42" s="716" t="s">
        <v>243</v>
      </c>
      <c r="C42" s="179" t="s">
        <v>174</v>
      </c>
      <c r="D42" s="179" t="s">
        <v>175</v>
      </c>
      <c r="E42" s="184"/>
      <c r="F42" s="500">
        <f t="shared" si="0"/>
        <v>0</v>
      </c>
      <c r="G42" s="180"/>
      <c r="H42" s="185">
        <v>290.22000000000003</v>
      </c>
      <c r="I42" s="180"/>
      <c r="J42" s="186">
        <f t="shared" si="1"/>
        <v>0</v>
      </c>
      <c r="K42" s="25"/>
      <c r="L42" s="557"/>
      <c r="M42" s="558"/>
      <c r="N42" s="559"/>
      <c r="O42" s="200"/>
      <c r="P42" s="560"/>
      <c r="Q42" s="561"/>
      <c r="R42" s="562"/>
      <c r="S42" s="563"/>
      <c r="T42" s="564"/>
      <c r="U42" s="574"/>
      <c r="V42" s="566"/>
      <c r="W42" s="567"/>
      <c r="X42" s="568"/>
      <c r="Y42" s="569"/>
      <c r="Z42" s="570"/>
      <c r="AA42" s="571"/>
      <c r="AB42" s="572"/>
      <c r="AC42" s="573"/>
    </row>
    <row r="43" spans="1:29" ht="15.75" customHeight="1">
      <c r="A43" s="246" t="s">
        <v>244</v>
      </c>
      <c r="B43" s="716" t="s">
        <v>245</v>
      </c>
      <c r="C43" s="179" t="s">
        <v>185</v>
      </c>
      <c r="D43" s="179" t="s">
        <v>175</v>
      </c>
      <c r="E43" s="184"/>
      <c r="F43" s="500">
        <f t="shared" ref="F43:F60" si="2">SUM(L43:AC43)</f>
        <v>0</v>
      </c>
      <c r="G43" s="180"/>
      <c r="H43" s="185">
        <v>265.64</v>
      </c>
      <c r="I43" s="180"/>
      <c r="J43" s="186">
        <f t="shared" si="1"/>
        <v>0</v>
      </c>
      <c r="K43" s="25"/>
      <c r="L43" s="557"/>
      <c r="M43" s="558"/>
      <c r="N43" s="559"/>
      <c r="O43" s="200"/>
      <c r="P43" s="560"/>
      <c r="Q43" s="561"/>
      <c r="R43" s="562"/>
      <c r="S43" s="563"/>
      <c r="T43" s="564"/>
      <c r="U43" s="574"/>
      <c r="V43" s="566"/>
      <c r="W43" s="567"/>
      <c r="X43" s="568"/>
      <c r="Y43" s="569"/>
      <c r="Z43" s="570"/>
      <c r="AA43" s="571"/>
      <c r="AB43" s="572"/>
      <c r="AC43" s="573"/>
    </row>
    <row r="44" spans="1:29" ht="15.75" customHeight="1">
      <c r="A44" s="246" t="s">
        <v>246</v>
      </c>
      <c r="B44" s="716" t="s">
        <v>247</v>
      </c>
      <c r="C44" s="179" t="s">
        <v>178</v>
      </c>
      <c r="D44" s="179" t="s">
        <v>188</v>
      </c>
      <c r="E44" s="184"/>
      <c r="F44" s="500">
        <f t="shared" si="2"/>
        <v>0</v>
      </c>
      <c r="G44" s="180"/>
      <c r="H44" s="185">
        <v>283.5</v>
      </c>
      <c r="I44" s="180"/>
      <c r="J44" s="186">
        <f t="shared" si="1"/>
        <v>0</v>
      </c>
      <c r="K44" s="25"/>
      <c r="L44" s="557"/>
      <c r="M44" s="558"/>
      <c r="N44" s="559"/>
      <c r="O44" s="200"/>
      <c r="P44" s="560"/>
      <c r="Q44" s="561"/>
      <c r="R44" s="562"/>
      <c r="S44" s="563"/>
      <c r="T44" s="564"/>
      <c r="U44" s="574"/>
      <c r="V44" s="566"/>
      <c r="W44" s="567"/>
      <c r="X44" s="568"/>
      <c r="Y44" s="569"/>
      <c r="Z44" s="570"/>
      <c r="AA44" s="571"/>
      <c r="AB44" s="572"/>
      <c r="AC44" s="573"/>
    </row>
    <row r="45" spans="1:29" ht="15.75" customHeight="1">
      <c r="A45" s="246" t="s">
        <v>248</v>
      </c>
      <c r="B45" s="716" t="s">
        <v>249</v>
      </c>
      <c r="C45" s="179" t="s">
        <v>178</v>
      </c>
      <c r="D45" s="179" t="s">
        <v>188</v>
      </c>
      <c r="E45" s="184"/>
      <c r="F45" s="500">
        <f t="shared" si="2"/>
        <v>0</v>
      </c>
      <c r="G45" s="180"/>
      <c r="H45" s="185">
        <v>329.84</v>
      </c>
      <c r="I45" s="180"/>
      <c r="J45" s="186">
        <f t="shared" si="1"/>
        <v>0</v>
      </c>
      <c r="K45" s="25"/>
      <c r="L45" s="557"/>
      <c r="M45" s="558"/>
      <c r="N45" s="559"/>
      <c r="O45" s="200"/>
      <c r="P45" s="560"/>
      <c r="Q45" s="561"/>
      <c r="R45" s="562"/>
      <c r="S45" s="563"/>
      <c r="T45" s="564"/>
      <c r="U45" s="574"/>
      <c r="V45" s="566"/>
      <c r="W45" s="567"/>
      <c r="X45" s="568"/>
      <c r="Y45" s="569"/>
      <c r="Z45" s="570"/>
      <c r="AA45" s="571"/>
      <c r="AB45" s="572"/>
      <c r="AC45" s="573"/>
    </row>
    <row r="46" spans="1:29" ht="15.75" customHeight="1">
      <c r="A46" s="246" t="s">
        <v>250</v>
      </c>
      <c r="B46" s="716" t="s">
        <v>251</v>
      </c>
      <c r="C46" s="179" t="s">
        <v>178</v>
      </c>
      <c r="D46" s="179" t="s">
        <v>188</v>
      </c>
      <c r="E46" s="184"/>
      <c r="F46" s="500">
        <f t="shared" si="2"/>
        <v>0</v>
      </c>
      <c r="G46" s="180"/>
      <c r="H46" s="185">
        <v>407.02</v>
      </c>
      <c r="I46" s="180"/>
      <c r="J46" s="186">
        <f t="shared" si="1"/>
        <v>0</v>
      </c>
      <c r="K46" s="25"/>
      <c r="L46" s="557"/>
      <c r="M46" s="558"/>
      <c r="N46" s="559"/>
      <c r="O46" s="200"/>
      <c r="P46" s="560"/>
      <c r="Q46" s="561"/>
      <c r="R46" s="562"/>
      <c r="S46" s="563"/>
      <c r="T46" s="564"/>
      <c r="U46" s="574"/>
      <c r="V46" s="566"/>
      <c r="W46" s="567"/>
      <c r="X46" s="568"/>
      <c r="Y46" s="569"/>
      <c r="Z46" s="570"/>
      <c r="AA46" s="571"/>
      <c r="AB46" s="572"/>
      <c r="AC46" s="573"/>
    </row>
    <row r="47" spans="1:29" ht="15.75" customHeight="1">
      <c r="A47" s="246" t="s">
        <v>252</v>
      </c>
      <c r="B47" s="716" t="s">
        <v>253</v>
      </c>
      <c r="C47" s="179" t="s">
        <v>174</v>
      </c>
      <c r="D47" s="179" t="s">
        <v>188</v>
      </c>
      <c r="E47" s="184"/>
      <c r="F47" s="500">
        <f t="shared" si="2"/>
        <v>0</v>
      </c>
      <c r="G47" s="180"/>
      <c r="H47" s="185">
        <v>411.08</v>
      </c>
      <c r="I47" s="180"/>
      <c r="J47" s="186">
        <f t="shared" si="1"/>
        <v>0</v>
      </c>
      <c r="K47" s="25"/>
      <c r="L47" s="557"/>
      <c r="M47" s="558"/>
      <c r="N47" s="559"/>
      <c r="O47" s="200"/>
      <c r="P47" s="560"/>
      <c r="Q47" s="561"/>
      <c r="R47" s="562"/>
      <c r="S47" s="563"/>
      <c r="T47" s="564"/>
      <c r="U47" s="574"/>
      <c r="V47" s="566"/>
      <c r="W47" s="567"/>
      <c r="X47" s="568"/>
      <c r="Y47" s="569"/>
      <c r="Z47" s="570"/>
      <c r="AA47" s="571"/>
      <c r="AB47" s="572"/>
      <c r="AC47" s="573"/>
    </row>
    <row r="48" spans="1:29" ht="15.75" customHeight="1">
      <c r="A48" s="246" t="s">
        <v>254</v>
      </c>
      <c r="B48" s="716" t="s">
        <v>255</v>
      </c>
      <c r="C48" s="179" t="s">
        <v>174</v>
      </c>
      <c r="D48" s="179" t="s">
        <v>188</v>
      </c>
      <c r="E48" s="184"/>
      <c r="F48" s="500">
        <f t="shared" si="2"/>
        <v>0</v>
      </c>
      <c r="G48" s="180"/>
      <c r="H48" s="185">
        <v>432.74</v>
      </c>
      <c r="I48" s="180"/>
      <c r="J48" s="186">
        <f t="shared" si="1"/>
        <v>0</v>
      </c>
      <c r="K48" s="25"/>
      <c r="L48" s="557"/>
      <c r="M48" s="558"/>
      <c r="N48" s="559"/>
      <c r="O48" s="200"/>
      <c r="P48" s="560"/>
      <c r="Q48" s="561"/>
      <c r="R48" s="562"/>
      <c r="S48" s="563"/>
      <c r="T48" s="564"/>
      <c r="U48" s="574"/>
      <c r="V48" s="566"/>
      <c r="W48" s="567"/>
      <c r="X48" s="568"/>
      <c r="Y48" s="569"/>
      <c r="Z48" s="570"/>
      <c r="AA48" s="571"/>
      <c r="AB48" s="572"/>
      <c r="AC48" s="573"/>
    </row>
    <row r="49" spans="1:29" ht="15.75" customHeight="1">
      <c r="A49" s="246" t="s">
        <v>256</v>
      </c>
      <c r="B49" s="716" t="s">
        <v>257</v>
      </c>
      <c r="C49" s="179" t="s">
        <v>199</v>
      </c>
      <c r="D49" s="179" t="s">
        <v>200</v>
      </c>
      <c r="E49" s="184"/>
      <c r="F49" s="500">
        <f t="shared" si="2"/>
        <v>0</v>
      </c>
      <c r="G49" s="180"/>
      <c r="H49" s="185">
        <v>196.2</v>
      </c>
      <c r="I49" s="180"/>
      <c r="J49" s="186">
        <f t="shared" si="1"/>
        <v>0</v>
      </c>
      <c r="K49" s="25"/>
      <c r="L49" s="557"/>
      <c r="M49" s="558"/>
      <c r="N49" s="559"/>
      <c r="O49" s="200"/>
      <c r="P49" s="560"/>
      <c r="Q49" s="561"/>
      <c r="R49" s="562"/>
      <c r="S49" s="563"/>
      <c r="T49" s="564"/>
      <c r="U49" s="574"/>
      <c r="V49" s="566"/>
      <c r="W49" s="567"/>
      <c r="X49" s="568"/>
      <c r="Y49" s="569"/>
      <c r="Z49" s="570"/>
      <c r="AA49" s="571"/>
      <c r="AB49" s="572"/>
      <c r="AC49" s="573"/>
    </row>
    <row r="50" spans="1:29" ht="15.75" customHeight="1">
      <c r="A50" s="246" t="s">
        <v>258</v>
      </c>
      <c r="B50" s="716" t="s">
        <v>259</v>
      </c>
      <c r="C50" s="179" t="s">
        <v>199</v>
      </c>
      <c r="D50" s="179" t="s">
        <v>200</v>
      </c>
      <c r="E50" s="184"/>
      <c r="F50" s="500">
        <f t="shared" si="2"/>
        <v>0</v>
      </c>
      <c r="G50" s="180"/>
      <c r="H50" s="185">
        <v>194.18</v>
      </c>
      <c r="I50" s="180"/>
      <c r="J50" s="186">
        <f t="shared" si="1"/>
        <v>0</v>
      </c>
      <c r="K50" s="25"/>
      <c r="L50" s="557"/>
      <c r="M50" s="558"/>
      <c r="N50" s="559"/>
      <c r="O50" s="200"/>
      <c r="P50" s="560"/>
      <c r="Q50" s="561"/>
      <c r="R50" s="562"/>
      <c r="S50" s="563"/>
      <c r="T50" s="564"/>
      <c r="U50" s="574"/>
      <c r="V50" s="566"/>
      <c r="W50" s="567"/>
      <c r="X50" s="568"/>
      <c r="Y50" s="569"/>
      <c r="Z50" s="570"/>
      <c r="AA50" s="571"/>
      <c r="AB50" s="572"/>
      <c r="AC50" s="573"/>
    </row>
    <row r="51" spans="1:29" ht="15.75" customHeight="1">
      <c r="A51" s="246" t="s">
        <v>260</v>
      </c>
      <c r="B51" s="716" t="s">
        <v>261</v>
      </c>
      <c r="C51" s="179" t="s">
        <v>185</v>
      </c>
      <c r="D51" s="179" t="s">
        <v>200</v>
      </c>
      <c r="E51" s="184"/>
      <c r="F51" s="500">
        <f t="shared" si="2"/>
        <v>0</v>
      </c>
      <c r="G51" s="180"/>
      <c r="H51" s="185">
        <v>202.22</v>
      </c>
      <c r="I51" s="180"/>
      <c r="J51" s="186">
        <f t="shared" si="1"/>
        <v>0</v>
      </c>
      <c r="K51" s="25"/>
      <c r="L51" s="557"/>
      <c r="M51" s="558"/>
      <c r="N51" s="559"/>
      <c r="O51" s="200"/>
      <c r="P51" s="560"/>
      <c r="Q51" s="561"/>
      <c r="R51" s="562"/>
      <c r="S51" s="563"/>
      <c r="T51" s="564"/>
      <c r="U51" s="574"/>
      <c r="V51" s="566"/>
      <c r="W51" s="567"/>
      <c r="X51" s="568"/>
      <c r="Y51" s="569"/>
      <c r="Z51" s="570"/>
      <c r="AA51" s="571"/>
      <c r="AB51" s="572"/>
      <c r="AC51" s="573"/>
    </row>
    <row r="52" spans="1:29" ht="15.75" customHeight="1">
      <c r="A52" s="246" t="s">
        <v>262</v>
      </c>
      <c r="B52" s="716" t="s">
        <v>263</v>
      </c>
      <c r="C52" s="179" t="s">
        <v>185</v>
      </c>
      <c r="D52" s="179" t="s">
        <v>175</v>
      </c>
      <c r="E52" s="184"/>
      <c r="F52" s="500">
        <f t="shared" si="2"/>
        <v>0</v>
      </c>
      <c r="G52" s="180"/>
      <c r="H52" s="185">
        <v>270.56</v>
      </c>
      <c r="I52" s="180"/>
      <c r="J52" s="186">
        <f t="shared" si="1"/>
        <v>0</v>
      </c>
      <c r="K52" s="25"/>
      <c r="L52" s="557"/>
      <c r="M52" s="558"/>
      <c r="N52" s="559"/>
      <c r="O52" s="200"/>
      <c r="P52" s="560"/>
      <c r="Q52" s="561"/>
      <c r="R52" s="562"/>
      <c r="S52" s="563"/>
      <c r="T52" s="564"/>
      <c r="U52" s="574"/>
      <c r="V52" s="566"/>
      <c r="W52" s="567"/>
      <c r="X52" s="568"/>
      <c r="Y52" s="569"/>
      <c r="Z52" s="570"/>
      <c r="AA52" s="571"/>
      <c r="AB52" s="572"/>
      <c r="AC52" s="573"/>
    </row>
    <row r="53" spans="1:29" ht="15.75" customHeight="1">
      <c r="A53" s="246" t="s">
        <v>264</v>
      </c>
      <c r="B53" s="716" t="s">
        <v>265</v>
      </c>
      <c r="C53" s="179" t="s">
        <v>178</v>
      </c>
      <c r="D53" s="179" t="s">
        <v>175</v>
      </c>
      <c r="E53" s="184"/>
      <c r="F53" s="500">
        <f t="shared" si="2"/>
        <v>0</v>
      </c>
      <c r="G53" s="180"/>
      <c r="H53" s="185">
        <v>267.94</v>
      </c>
      <c r="I53" s="180"/>
      <c r="J53" s="186">
        <f t="shared" si="1"/>
        <v>0</v>
      </c>
      <c r="K53" s="25"/>
      <c r="L53" s="557"/>
      <c r="M53" s="558"/>
      <c r="N53" s="559"/>
      <c r="O53" s="200"/>
      <c r="P53" s="560"/>
      <c r="Q53" s="561"/>
      <c r="R53" s="562"/>
      <c r="S53" s="563"/>
      <c r="T53" s="564"/>
      <c r="U53" s="574"/>
      <c r="V53" s="566"/>
      <c r="W53" s="567"/>
      <c r="X53" s="568"/>
      <c r="Y53" s="569"/>
      <c r="Z53" s="570"/>
      <c r="AA53" s="571"/>
      <c r="AB53" s="572"/>
      <c r="AC53" s="573"/>
    </row>
    <row r="54" spans="1:29" ht="15.75" customHeight="1">
      <c r="A54" s="246" t="s">
        <v>266</v>
      </c>
      <c r="B54" s="716" t="s">
        <v>267</v>
      </c>
      <c r="C54" s="179" t="s">
        <v>178</v>
      </c>
      <c r="D54" s="179" t="s">
        <v>200</v>
      </c>
      <c r="E54" s="184"/>
      <c r="F54" s="500">
        <f t="shared" si="2"/>
        <v>0</v>
      </c>
      <c r="G54" s="180"/>
      <c r="H54" s="185">
        <v>265.76</v>
      </c>
      <c r="I54" s="180"/>
      <c r="J54" s="186">
        <f t="shared" si="1"/>
        <v>0</v>
      </c>
      <c r="K54" s="25"/>
      <c r="L54" s="557"/>
      <c r="M54" s="558"/>
      <c r="N54" s="559"/>
      <c r="O54" s="200"/>
      <c r="P54" s="560"/>
      <c r="Q54" s="561"/>
      <c r="R54" s="562"/>
      <c r="S54" s="563"/>
      <c r="T54" s="564"/>
      <c r="U54" s="574"/>
      <c r="V54" s="566"/>
      <c r="W54" s="567"/>
      <c r="X54" s="568"/>
      <c r="Y54" s="569"/>
      <c r="Z54" s="570"/>
      <c r="AA54" s="571"/>
      <c r="AB54" s="572"/>
      <c r="AC54" s="573"/>
    </row>
    <row r="55" spans="1:29" ht="15.75" customHeight="1">
      <c r="A55" s="246" t="s">
        <v>268</v>
      </c>
      <c r="B55" s="716" t="s">
        <v>269</v>
      </c>
      <c r="C55" s="179" t="s">
        <v>178</v>
      </c>
      <c r="D55" s="179" t="s">
        <v>175</v>
      </c>
      <c r="E55" s="184"/>
      <c r="F55" s="500">
        <f t="shared" si="2"/>
        <v>0</v>
      </c>
      <c r="G55" s="180"/>
      <c r="H55" s="185">
        <v>328.52</v>
      </c>
      <c r="I55" s="180"/>
      <c r="J55" s="186">
        <f t="shared" si="1"/>
        <v>0</v>
      </c>
      <c r="K55" s="25"/>
      <c r="L55" s="557"/>
      <c r="M55" s="558"/>
      <c r="N55" s="559"/>
      <c r="O55" s="200"/>
      <c r="P55" s="560"/>
      <c r="Q55" s="561"/>
      <c r="R55" s="562"/>
      <c r="S55" s="563"/>
      <c r="T55" s="564"/>
      <c r="U55" s="574"/>
      <c r="V55" s="566"/>
      <c r="W55" s="567"/>
      <c r="X55" s="568"/>
      <c r="Y55" s="569"/>
      <c r="Z55" s="570"/>
      <c r="AA55" s="571"/>
      <c r="AB55" s="572"/>
      <c r="AC55" s="573"/>
    </row>
    <row r="56" spans="1:29" ht="15.75" customHeight="1">
      <c r="A56" s="246" t="s">
        <v>270</v>
      </c>
      <c r="B56" s="716" t="s">
        <v>271</v>
      </c>
      <c r="C56" s="179" t="s">
        <v>178</v>
      </c>
      <c r="D56" s="179" t="s">
        <v>175</v>
      </c>
      <c r="E56" s="184"/>
      <c r="F56" s="500">
        <f t="shared" si="2"/>
        <v>0</v>
      </c>
      <c r="G56" s="180"/>
      <c r="H56" s="185">
        <v>330.74</v>
      </c>
      <c r="I56" s="180"/>
      <c r="J56" s="186">
        <f t="shared" si="1"/>
        <v>0</v>
      </c>
      <c r="K56" s="25"/>
      <c r="L56" s="557"/>
      <c r="M56" s="558"/>
      <c r="N56" s="559"/>
      <c r="O56" s="200"/>
      <c r="P56" s="560"/>
      <c r="Q56" s="561"/>
      <c r="R56" s="562"/>
      <c r="S56" s="563"/>
      <c r="T56" s="564"/>
      <c r="U56" s="574"/>
      <c r="V56" s="566"/>
      <c r="W56" s="567"/>
      <c r="X56" s="568"/>
      <c r="Y56" s="569"/>
      <c r="Z56" s="570"/>
      <c r="AA56" s="571"/>
      <c r="AB56" s="572"/>
      <c r="AC56" s="573"/>
    </row>
    <row r="57" spans="1:29" ht="15.75" customHeight="1">
      <c r="A57" s="246" t="s">
        <v>272</v>
      </c>
      <c r="B57" s="716" t="s">
        <v>273</v>
      </c>
      <c r="C57" s="179" t="s">
        <v>178</v>
      </c>
      <c r="D57" s="179" t="s">
        <v>175</v>
      </c>
      <c r="E57" s="184"/>
      <c r="F57" s="500">
        <f t="shared" si="2"/>
        <v>0</v>
      </c>
      <c r="G57" s="180"/>
      <c r="H57" s="185">
        <v>317.48</v>
      </c>
      <c r="I57" s="180"/>
      <c r="J57" s="186">
        <f t="shared" si="1"/>
        <v>0</v>
      </c>
      <c r="K57" s="25"/>
      <c r="L57" s="557"/>
      <c r="M57" s="558"/>
      <c r="N57" s="559"/>
      <c r="O57" s="200"/>
      <c r="P57" s="560"/>
      <c r="Q57" s="561"/>
      <c r="R57" s="562"/>
      <c r="S57" s="563"/>
      <c r="T57" s="564"/>
      <c r="U57" s="574"/>
      <c r="V57" s="566"/>
      <c r="W57" s="567"/>
      <c r="X57" s="568"/>
      <c r="Y57" s="569"/>
      <c r="Z57" s="570"/>
      <c r="AA57" s="571"/>
      <c r="AB57" s="572"/>
      <c r="AC57" s="573"/>
    </row>
    <row r="58" spans="1:29" ht="15.75" customHeight="1">
      <c r="A58" s="246" t="s">
        <v>274</v>
      </c>
      <c r="B58" s="716" t="s">
        <v>275</v>
      </c>
      <c r="C58" s="179" t="s">
        <v>178</v>
      </c>
      <c r="D58" s="179" t="s">
        <v>175</v>
      </c>
      <c r="E58" s="184"/>
      <c r="F58" s="500">
        <f t="shared" si="2"/>
        <v>0</v>
      </c>
      <c r="G58" s="180"/>
      <c r="H58" s="185">
        <v>270.08</v>
      </c>
      <c r="I58" s="180"/>
      <c r="J58" s="186">
        <f t="shared" si="1"/>
        <v>0</v>
      </c>
      <c r="K58" s="25"/>
      <c r="L58" s="557"/>
      <c r="M58" s="558"/>
      <c r="N58" s="559"/>
      <c r="O58" s="200"/>
      <c r="P58" s="560"/>
      <c r="Q58" s="561"/>
      <c r="R58" s="562"/>
      <c r="S58" s="563"/>
      <c r="T58" s="564"/>
      <c r="U58" s="574"/>
      <c r="V58" s="566"/>
      <c r="W58" s="567"/>
      <c r="X58" s="568"/>
      <c r="Y58" s="569"/>
      <c r="Z58" s="570"/>
      <c r="AA58" s="571"/>
      <c r="AB58" s="572"/>
      <c r="AC58" s="573"/>
    </row>
    <row r="59" spans="1:29" ht="15.75" customHeight="1">
      <c r="A59" s="246" t="s">
        <v>276</v>
      </c>
      <c r="B59" s="716" t="s">
        <v>277</v>
      </c>
      <c r="C59" s="179" t="s">
        <v>178</v>
      </c>
      <c r="D59" s="179" t="s">
        <v>188</v>
      </c>
      <c r="E59" s="184"/>
      <c r="F59" s="500">
        <f t="shared" si="2"/>
        <v>0</v>
      </c>
      <c r="G59" s="180"/>
      <c r="H59" s="185">
        <v>424.18</v>
      </c>
      <c r="I59" s="180"/>
      <c r="J59" s="186">
        <f t="shared" si="1"/>
        <v>0</v>
      </c>
      <c r="K59" s="25"/>
      <c r="L59" s="557"/>
      <c r="M59" s="558"/>
      <c r="N59" s="559"/>
      <c r="O59" s="200"/>
      <c r="P59" s="560"/>
      <c r="Q59" s="561"/>
      <c r="R59" s="562"/>
      <c r="S59" s="563"/>
      <c r="T59" s="564"/>
      <c r="U59" s="574"/>
      <c r="V59" s="566"/>
      <c r="W59" s="567"/>
      <c r="X59" s="568"/>
      <c r="Y59" s="569"/>
      <c r="Z59" s="570"/>
      <c r="AA59" s="571"/>
      <c r="AB59" s="572"/>
      <c r="AC59" s="573"/>
    </row>
    <row r="60" spans="1:29" ht="15.75" customHeight="1">
      <c r="A60" s="246" t="s">
        <v>278</v>
      </c>
      <c r="B60" s="716" t="s">
        <v>279</v>
      </c>
      <c r="C60" s="179" t="s">
        <v>178</v>
      </c>
      <c r="D60" s="179" t="s">
        <v>188</v>
      </c>
      <c r="E60" s="184"/>
      <c r="F60" s="500">
        <f t="shared" si="2"/>
        <v>0</v>
      </c>
      <c r="G60" s="180"/>
      <c r="H60" s="185">
        <v>412.48</v>
      </c>
      <c r="I60" s="180"/>
      <c r="J60" s="186">
        <f t="shared" si="1"/>
        <v>0</v>
      </c>
      <c r="K60" s="25"/>
      <c r="L60" s="557"/>
      <c r="M60" s="558"/>
      <c r="N60" s="559"/>
      <c r="O60" s="200"/>
      <c r="P60" s="560"/>
      <c r="Q60" s="561"/>
      <c r="R60" s="562"/>
      <c r="S60" s="563"/>
      <c r="T60" s="564"/>
      <c r="U60" s="574"/>
      <c r="V60" s="566"/>
      <c r="W60" s="567"/>
      <c r="X60" s="568"/>
      <c r="Y60" s="569"/>
      <c r="Z60" s="570"/>
      <c r="AA60" s="571"/>
      <c r="AB60" s="572"/>
      <c r="AC60" s="573"/>
    </row>
    <row r="61" spans="1:29" ht="6.95" customHeight="1">
      <c r="A61" s="246"/>
      <c r="B61" s="182"/>
      <c r="C61" s="182"/>
      <c r="D61" s="183"/>
      <c r="E61" s="181"/>
      <c r="F61" s="180"/>
      <c r="G61" s="180"/>
      <c r="H61" s="181"/>
      <c r="I61" s="180"/>
      <c r="J61" s="180"/>
      <c r="K61" s="619"/>
      <c r="L61" s="620"/>
      <c r="M61" s="621"/>
      <c r="N61" s="622"/>
      <c r="O61" s="189"/>
      <c r="P61" s="623"/>
      <c r="Q61" s="624"/>
      <c r="R61" s="625"/>
      <c r="S61" s="626"/>
      <c r="T61" s="627"/>
      <c r="U61" s="628"/>
      <c r="V61" s="629"/>
      <c r="W61" s="630"/>
      <c r="X61" s="631"/>
      <c r="Y61" s="632"/>
      <c r="Z61" s="633"/>
      <c r="AA61" s="634"/>
      <c r="AB61" s="635"/>
      <c r="AC61" s="636"/>
    </row>
    <row r="62" spans="1:29" ht="22.5" customHeight="1" thickBot="1">
      <c r="A62" s="109" t="str">
        <f>'COMPX HOLD BUY Sheet'!$A$159</f>
        <v>TOTAL ORDER QTY. and AMOUNT</v>
      </c>
      <c r="B62" s="637"/>
      <c r="C62" s="637"/>
      <c r="D62" s="638"/>
      <c r="E62" s="113"/>
      <c r="F62" s="400">
        <f>SUM(F11:F60)</f>
        <v>0</v>
      </c>
      <c r="G62" s="114"/>
      <c r="H62" s="115">
        <f>IF(F62&gt;0,J62/F62,0)</f>
        <v>0</v>
      </c>
      <c r="I62" s="114"/>
      <c r="J62" s="116">
        <f>SUM(J11:J60)</f>
        <v>0</v>
      </c>
      <c r="K62" s="639"/>
      <c r="L62" s="640">
        <f t="shared" ref="L62:AC62" si="3">SUM(L11:L60)</f>
        <v>0</v>
      </c>
      <c r="M62" s="641">
        <f t="shared" si="3"/>
        <v>0</v>
      </c>
      <c r="N62" s="642">
        <f t="shared" si="3"/>
        <v>0</v>
      </c>
      <c r="O62" s="501">
        <f t="shared" si="3"/>
        <v>0</v>
      </c>
      <c r="P62" s="643">
        <f t="shared" si="3"/>
        <v>0</v>
      </c>
      <c r="Q62" s="644">
        <f t="shared" si="3"/>
        <v>0</v>
      </c>
      <c r="R62" s="645">
        <f t="shared" si="3"/>
        <v>0</v>
      </c>
      <c r="S62" s="646">
        <f t="shared" si="3"/>
        <v>0</v>
      </c>
      <c r="T62" s="647">
        <f t="shared" si="3"/>
        <v>0</v>
      </c>
      <c r="U62" s="648">
        <f t="shared" si="3"/>
        <v>0</v>
      </c>
      <c r="V62" s="649">
        <f t="shared" si="3"/>
        <v>0</v>
      </c>
      <c r="W62" s="650">
        <f t="shared" si="3"/>
        <v>0</v>
      </c>
      <c r="X62" s="651">
        <f t="shared" si="3"/>
        <v>0</v>
      </c>
      <c r="Y62" s="652">
        <f t="shared" si="3"/>
        <v>0</v>
      </c>
      <c r="Z62" s="653">
        <f t="shared" si="3"/>
        <v>0</v>
      </c>
      <c r="AA62" s="654">
        <f t="shared" si="3"/>
        <v>0</v>
      </c>
      <c r="AB62" s="655">
        <f t="shared" si="3"/>
        <v>0</v>
      </c>
      <c r="AC62" s="656">
        <f t="shared" si="3"/>
        <v>0</v>
      </c>
    </row>
    <row r="63" spans="1:29" ht="6.95" customHeight="1">
      <c r="B63" s="2"/>
      <c r="C63" s="2"/>
      <c r="D63" s="2"/>
      <c r="E63" s="2"/>
      <c r="F63" s="2"/>
      <c r="G63" s="127"/>
      <c r="H63" s="7"/>
      <c r="I63" s="127"/>
      <c r="J63" s="127"/>
      <c r="K63" s="127"/>
      <c r="L63" s="2"/>
      <c r="M63" s="2"/>
      <c r="N63" s="2"/>
      <c r="O63" s="2"/>
      <c r="P63" s="2"/>
      <c r="Q63" s="2"/>
      <c r="R63" s="2"/>
      <c r="S63" s="2"/>
      <c r="T63" s="2"/>
      <c r="U63" s="2"/>
      <c r="V63" s="2"/>
      <c r="W63" s="2"/>
      <c r="X63" s="2"/>
      <c r="Y63" s="2"/>
      <c r="Z63" s="2"/>
      <c r="AA63" s="2"/>
      <c r="AB63" s="2"/>
      <c r="AC63" s="2"/>
    </row>
    <row r="64" spans="1:29" ht="6.95" customHeight="1">
      <c r="B64" s="2"/>
      <c r="C64" s="2"/>
      <c r="D64" s="2"/>
      <c r="E64" s="2"/>
      <c r="F64" s="2"/>
      <c r="G64" s="127"/>
      <c r="H64" s="7"/>
      <c r="I64" s="127"/>
      <c r="J64" s="127"/>
      <c r="K64" s="127"/>
      <c r="L64" s="2"/>
      <c r="M64" s="2"/>
      <c r="N64" s="2"/>
      <c r="O64" s="2"/>
      <c r="P64" s="2"/>
      <c r="Q64" s="2"/>
      <c r="R64" s="2"/>
      <c r="S64" s="2"/>
      <c r="T64" s="2"/>
      <c r="U64" s="2"/>
      <c r="V64" s="2"/>
      <c r="W64" s="2"/>
      <c r="X64" s="2"/>
      <c r="Y64" s="2"/>
      <c r="Z64" s="2"/>
      <c r="AA64" s="2"/>
      <c r="AB64" s="2"/>
      <c r="AC64" s="2"/>
    </row>
    <row r="65" spans="1:29" ht="30" thickBot="1">
      <c r="A65" s="128" t="s">
        <v>72</v>
      </c>
      <c r="B65" s="345"/>
      <c r="C65" s="388"/>
      <c r="D65" s="388"/>
      <c r="E65" s="388"/>
      <c r="F65" s="388"/>
      <c r="G65" s="2"/>
      <c r="H65" s="2"/>
      <c r="I65" s="2"/>
      <c r="J65" s="2"/>
      <c r="K65" s="2"/>
      <c r="L65" s="2"/>
      <c r="M65" s="2"/>
      <c r="N65" s="2"/>
      <c r="O65" s="2"/>
      <c r="P65" s="2"/>
      <c r="Q65" s="2"/>
      <c r="R65" s="2"/>
      <c r="S65" s="2"/>
      <c r="T65" s="2"/>
      <c r="U65" s="2"/>
      <c r="V65" s="2"/>
      <c r="W65" s="2"/>
      <c r="X65" s="2"/>
      <c r="Y65" s="2"/>
      <c r="Z65" s="2"/>
      <c r="AA65" s="2"/>
      <c r="AB65" s="2"/>
      <c r="AC65" s="2"/>
    </row>
    <row r="66" spans="1:29" ht="15.75" customHeight="1">
      <c r="A66" s="372" t="s">
        <v>280</v>
      </c>
      <c r="B66" s="373"/>
      <c r="C66" s="374"/>
      <c r="D66" s="387">
        <f>COUNTA(B11:B38)</f>
        <v>28</v>
      </c>
      <c r="E66" s="375"/>
      <c r="F66" s="502">
        <f>SUM(L66:AC66)</f>
        <v>0</v>
      </c>
      <c r="G66" s="376"/>
      <c r="H66" s="377">
        <f>SUM(H11:H38)</f>
        <v>9600.44</v>
      </c>
      <c r="I66" s="378"/>
      <c r="J66" s="379">
        <f>F66*H66</f>
        <v>0</v>
      </c>
      <c r="K66" s="661"/>
      <c r="L66" s="662"/>
      <c r="M66" s="663"/>
      <c r="N66" s="664"/>
      <c r="O66" s="503"/>
      <c r="P66" s="665"/>
      <c r="Q66" s="666"/>
      <c r="R66" s="667"/>
      <c r="S66" s="668"/>
      <c r="T66" s="669"/>
      <c r="U66" s="670"/>
      <c r="V66" s="671"/>
      <c r="W66" s="672"/>
      <c r="X66" s="673"/>
      <c r="Y66" s="674"/>
      <c r="Z66" s="675"/>
      <c r="AA66" s="676"/>
      <c r="AB66" s="677"/>
      <c r="AC66" s="678"/>
    </row>
    <row r="67" spans="1:29" ht="15.75" customHeight="1">
      <c r="A67" s="901" t="str">
        <f>"Send me 1 of each of the "&amp;$D$66&amp;" KASTLINE Dual Tex Volumes in Catalogue times the Quantity entered in row "&amp;ROW(F66)</f>
        <v>Send me 1 of each of the 28 KASTLINE Dual Tex Volumes in Catalogue times the Quantity entered in row 66</v>
      </c>
      <c r="B67" s="902"/>
      <c r="C67" s="902"/>
      <c r="D67" s="902"/>
      <c r="E67" s="391"/>
      <c r="F67" s="367"/>
      <c r="G67" s="135"/>
      <c r="H67" s="368"/>
      <c r="I67" s="389">
        <f>'COMPX HOLD BUY Sheet'!$O$164</f>
        <v>0</v>
      </c>
      <c r="J67" s="390"/>
      <c r="K67" s="679"/>
      <c r="L67" s="680"/>
      <c r="M67" s="452"/>
      <c r="N67" s="905"/>
      <c r="O67" s="906"/>
      <c r="R67" s="660"/>
      <c r="S67" s="370"/>
      <c r="T67" s="369"/>
      <c r="U67" s="371"/>
      <c r="V67" s="370"/>
      <c r="W67" s="369"/>
      <c r="X67" s="369"/>
      <c r="Y67" s="369"/>
      <c r="Z67" s="369"/>
      <c r="AA67" s="369"/>
      <c r="AB67" s="369"/>
      <c r="AC67" s="380"/>
    </row>
    <row r="68" spans="1:29" ht="15.75" customHeight="1" thickBot="1">
      <c r="A68" s="903"/>
      <c r="B68" s="904"/>
      <c r="C68" s="904"/>
      <c r="D68" s="904"/>
      <c r="E68" s="392"/>
      <c r="F68" s="382"/>
      <c r="G68" s="382"/>
      <c r="H68" s="382"/>
      <c r="I68" s="381"/>
      <c r="J68" s="381"/>
      <c r="K68" s="381"/>
      <c r="L68" s="383"/>
      <c r="M68" s="384" t="str">
        <f>IF(COUNTA(L66:AC66)&gt;1,"You are requesting full sets for multiple colors","")</f>
        <v/>
      </c>
      <c r="N68" s="384"/>
      <c r="O68" s="384"/>
      <c r="P68" s="385"/>
      <c r="Q68" s="385"/>
      <c r="R68" s="385"/>
      <c r="S68" s="385"/>
      <c r="T68" s="385"/>
      <c r="U68" s="385"/>
      <c r="V68" s="385"/>
      <c r="W68" s="385"/>
      <c r="X68" s="385"/>
      <c r="Y68" s="385"/>
      <c r="Z68" s="385"/>
      <c r="AA68" s="385"/>
      <c r="AB68" s="385"/>
      <c r="AC68" s="386"/>
    </row>
    <row r="69" spans="1:29" ht="8.25" customHeight="1" thickBot="1">
      <c r="B69" s="2"/>
      <c r="D69" s="2"/>
      <c r="E69" s="2"/>
      <c r="F69" s="135"/>
      <c r="G69" s="135"/>
      <c r="H69" s="135"/>
      <c r="I69" s="2"/>
      <c r="J69" s="2"/>
      <c r="K69" s="2"/>
      <c r="L69" s="136"/>
      <c r="M69" s="136"/>
      <c r="N69" s="136"/>
      <c r="O69" s="136"/>
      <c r="P69" s="137"/>
      <c r="Q69" s="137"/>
      <c r="R69" s="137"/>
      <c r="S69" s="137"/>
      <c r="T69" s="137"/>
      <c r="U69" s="137"/>
      <c r="V69" s="137"/>
      <c r="W69" s="137"/>
      <c r="X69" s="137"/>
      <c r="Y69" s="137"/>
      <c r="Z69" s="137"/>
      <c r="AA69" s="137"/>
      <c r="AB69" s="137"/>
      <c r="AC69" s="136"/>
    </row>
    <row r="70" spans="1:29" ht="15.75" customHeight="1">
      <c r="A70" s="372" t="s">
        <v>281</v>
      </c>
      <c r="B70" s="373"/>
      <c r="C70" s="374"/>
      <c r="D70" s="387">
        <f>COUNTA(B39:B60)</f>
        <v>22</v>
      </c>
      <c r="E70" s="375"/>
      <c r="F70" s="502">
        <f>SUM(L70:AC70)</f>
        <v>0</v>
      </c>
      <c r="G70" s="376"/>
      <c r="H70" s="377">
        <f>SUM(H39:H60)</f>
        <v>6694.2799999999988</v>
      </c>
      <c r="I70" s="378"/>
      <c r="J70" s="379">
        <f>F70*H70</f>
        <v>0</v>
      </c>
      <c r="K70" s="661"/>
      <c r="L70" s="662"/>
      <c r="M70" s="663"/>
      <c r="N70" s="664"/>
      <c r="O70" s="503"/>
      <c r="P70" s="665"/>
      <c r="Q70" s="666"/>
      <c r="R70" s="667"/>
      <c r="S70" s="668"/>
      <c r="T70" s="669"/>
      <c r="U70" s="670"/>
      <c r="V70" s="671"/>
      <c r="W70" s="672"/>
      <c r="X70" s="673"/>
      <c r="Y70" s="674"/>
      <c r="Z70" s="675"/>
      <c r="AA70" s="676"/>
      <c r="AB70" s="677"/>
      <c r="AC70" s="678"/>
    </row>
    <row r="71" spans="1:29" ht="15.75" customHeight="1">
      <c r="A71" s="901" t="str">
        <f>"Send me 1 of each of the "&amp;$D$70&amp;" KASTLINE Full Tex Volumes in Catalogue times the Quantity entered in row "&amp;ROW(F70)</f>
        <v>Send me 1 of each of the 22 KASTLINE Full Tex Volumes in Catalogue times the Quantity entered in row 70</v>
      </c>
      <c r="B71" s="902"/>
      <c r="C71" s="902"/>
      <c r="D71" s="902"/>
      <c r="E71" s="391"/>
      <c r="F71" s="367"/>
      <c r="G71" s="135"/>
      <c r="H71" s="368"/>
      <c r="I71" s="389">
        <f>'COMPX HOLD BUY Sheet'!$O$164</f>
        <v>0</v>
      </c>
      <c r="J71" s="390"/>
      <c r="K71" s="679"/>
      <c r="L71" s="680"/>
      <c r="M71" s="452"/>
      <c r="N71" s="905"/>
      <c r="O71" s="906"/>
      <c r="R71" s="660"/>
      <c r="S71" s="370"/>
      <c r="T71" s="369"/>
      <c r="U71" s="371"/>
      <c r="V71" s="370"/>
      <c r="W71" s="369"/>
      <c r="X71" s="369"/>
      <c r="Y71" s="369"/>
      <c r="Z71" s="369"/>
      <c r="AA71" s="369"/>
      <c r="AB71" s="369"/>
      <c r="AC71" s="380"/>
    </row>
    <row r="72" spans="1:29" ht="15.75" customHeight="1" thickBot="1">
      <c r="A72" s="903"/>
      <c r="B72" s="904"/>
      <c r="C72" s="904"/>
      <c r="D72" s="904"/>
      <c r="E72" s="392"/>
      <c r="F72" s="382"/>
      <c r="G72" s="382"/>
      <c r="H72" s="382"/>
      <c r="I72" s="381"/>
      <c r="J72" s="381"/>
      <c r="K72" s="381"/>
      <c r="L72" s="383"/>
      <c r="M72" s="384" t="str">
        <f>IF(COUNTA(L70:AC70)&gt;1,"You are requesting full sets for multiple colors","")</f>
        <v/>
      </c>
      <c r="N72" s="384"/>
      <c r="O72" s="384"/>
      <c r="P72" s="385"/>
      <c r="Q72" s="385"/>
      <c r="R72" s="385"/>
      <c r="S72" s="385"/>
      <c r="T72" s="385"/>
      <c r="U72" s="385"/>
      <c r="V72" s="385"/>
      <c r="W72" s="385"/>
      <c r="X72" s="385"/>
      <c r="Y72" s="385"/>
      <c r="Z72" s="385"/>
      <c r="AA72" s="385"/>
      <c r="AB72" s="385"/>
      <c r="AC72" s="386"/>
    </row>
    <row r="73" spans="1:29" ht="15.75" customHeight="1">
      <c r="A73" s="712" t="s">
        <v>283</v>
      </c>
      <c r="B73" s="2"/>
      <c r="C73" s="2"/>
      <c r="D73" s="2"/>
      <c r="E73" s="2"/>
      <c r="F73" s="2"/>
      <c r="G73" s="2"/>
      <c r="H73" s="2"/>
      <c r="I73" s="2"/>
      <c r="J73" s="2"/>
      <c r="K73" s="713" t="s">
        <v>284</v>
      </c>
      <c r="L73" s="2"/>
      <c r="M73" s="2"/>
      <c r="N73" s="2"/>
      <c r="O73" s="2"/>
      <c r="P73" s="2"/>
      <c r="Q73" s="2"/>
      <c r="R73" s="2"/>
      <c r="S73" s="2"/>
      <c r="T73" s="2"/>
      <c r="U73" s="2"/>
      <c r="V73" s="2"/>
      <c r="W73" s="2"/>
      <c r="X73" s="2"/>
      <c r="Y73" s="2"/>
      <c r="Z73" s="2"/>
      <c r="AA73" s="2"/>
      <c r="AB73" s="2"/>
      <c r="AC73" s="2"/>
    </row>
    <row r="74" spans="1:29" ht="15.75" customHeight="1">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5.75" customHeight="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5.75" customHeight="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5.75" customHeight="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5.75" customHeight="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5.75" customHeight="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5.75" customHeight="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2:29" ht="15.75" customHeight="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2:29" ht="15.75" customHeight="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2:29" ht="15.75" customHeight="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2:29" ht="15.75" customHeight="1">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2:29" ht="15.75" customHeight="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2:29" ht="15.75" customHeight="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2:29" ht="15.75" customHeight="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2:29" ht="15.75" customHeight="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2:29" ht="15.75" customHeight="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2:29" ht="15.75" customHeight="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2:29" ht="15.75" customHeight="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2:29" ht="15.75" customHeight="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2:29" ht="15.75" customHeight="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2:29" ht="15.75" customHeight="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2:29" ht="15.75" customHeight="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2:29" ht="15.75" customHeight="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2:29" ht="15.75" customHeight="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2:29" ht="15.75" customHeight="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2:29" ht="15.75" customHeight="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2:29" ht="15.75" customHeight="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2:29" ht="15.75" customHeight="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2:29" ht="7.5" customHeight="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2:29" ht="15.75" customHeight="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2:29" ht="15.75" customHeight="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2:29" ht="15.75" customHeight="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2:29" ht="15.75" customHeight="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2:29" ht="15.75" customHeight="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2:29" ht="15.75" customHeight="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2:29" ht="15.75" customHeight="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2:29" ht="15.75" customHeight="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2:29" ht="15.75" customHeight="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2:29" ht="15.75" customHeight="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2:29" ht="15.75" customHeight="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2:29" ht="15.75" customHeight="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2:29" ht="15.75" customHeight="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2:29" ht="15.75" customHeight="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2:29" ht="15.75" customHeight="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2:29" ht="15.75" customHeight="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2:29" ht="15.75" customHeight="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2:29" ht="15.75" customHeight="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2:29" ht="15.75" customHeight="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2:29" ht="15.75"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2:29" ht="15.75"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2:29" ht="15.75"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2:29" ht="15.75"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2:29" ht="15.75"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2:29" ht="15.75"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2:29" ht="15.75"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2:29" ht="15.75"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2:29" ht="15.7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2:29" ht="15.7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2:29" ht="15.7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2:29" ht="15.7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2:29" ht="15.7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2:29" ht="15.7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2:29" ht="15.7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2:29" ht="15.75"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2:29" ht="15.75" customHeight="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2:29" ht="15.75" customHeight="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2:29" ht="15.75" customHeight="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2:29" ht="15.75" customHeight="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2:29" ht="15.75" customHeight="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2:29" ht="15.75" customHeight="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2:29" ht="15.75" customHeight="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2:29" ht="15.75" customHeight="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2:29" ht="15.75" customHeight="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2:29" ht="15.75" customHeight="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2:29" ht="15.75" customHeight="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2:29" ht="15.75" customHeight="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2:29" ht="15.75" customHeight="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2:29" ht="15.75" customHeight="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2:29" ht="15.75" customHeight="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2:29" ht="15.75" customHeight="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2:29" ht="15.75" customHeight="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2:29" ht="15.75"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2:29" ht="15.75" customHeight="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2:29" ht="15.75" customHeight="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2:29" ht="15.75"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2:29" ht="15.75" customHeight="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2:29" ht="15.75" customHeight="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2:29" ht="15.75" customHeight="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2:29" ht="15.75" customHeight="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2:29" ht="15.75" customHeight="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2:29" ht="15.75" customHeight="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2:29" ht="15.75" customHeight="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2:29" ht="15.75" customHeight="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2:29" ht="15.75" customHeight="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2:29" ht="15.75" customHeight="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2:29" ht="15.75" customHeight="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2:29" ht="15.75" customHeight="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2:29" ht="15.75"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2:29" ht="15.75"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2:29" ht="15.75" customHeight="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2:29" ht="15.75" customHeight="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2:29" ht="15.75" customHeight="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2:29" ht="15.75" customHeight="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2:29" ht="15.75" customHeight="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2:29" ht="15.75" customHeight="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2:29" ht="15.75"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2:29" ht="15.75"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2:29" ht="15.7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2:29" ht="15.7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2:29" ht="15.7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2:29" ht="15.7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2:29" ht="15.7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2:29" ht="15.7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2:29" ht="15.7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2:29" ht="15.7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2:29" ht="15.7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2:29" ht="15.7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2:29" ht="15.7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2:29" ht="15.7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2:29" ht="15.7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2:29" ht="15.7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2:29" ht="15.7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2:29" ht="15.7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2:29" ht="15.7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2:29" ht="15.7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2:29" ht="15.7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2:29" ht="15.7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2:29" ht="15.7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2:29" ht="15.7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2:29" ht="15.7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2:29" ht="15.7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2:29" ht="15.7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2:29" ht="15.7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2:29" ht="15.7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2:29" ht="15.7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2:29" ht="15.7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2:29" ht="15.7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2:29" ht="15.7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2:29" ht="15.7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2:29" ht="15.7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2:29" ht="15.7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2:29" ht="15.7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2:29" ht="15.7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2:29" ht="15.7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2:29" ht="15.7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2:29" ht="15.7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2:29" ht="15.7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2:29" ht="15.7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2:29" ht="15.7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2:29" ht="15.7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2:29" ht="15.7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2:29" ht="15.7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2:29" ht="15.7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2:29" ht="15.7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2:29" ht="15.7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2:29" ht="15.7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2:29" ht="15.7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2:29" ht="15.7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2:29" ht="15.7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2:29" ht="15.7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2:29" ht="15.75"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2:29" ht="15.75"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2:29" ht="15.75"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2:29" ht="15.75"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2:29" ht="15.75"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2:29" ht="15.75"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2:29" ht="15.75"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2:29" ht="15.75"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2:29" ht="15.75"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2:29" ht="15.75"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2:29" ht="15.75"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2:29" ht="15.75"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2:29" ht="15.75"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2:29" ht="15.75"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2:29" ht="15.75"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2:29" ht="15.75"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2:29" ht="15.75"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2:29" ht="15.75"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2:29" ht="15.75"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2:29" ht="15.75"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2:29" ht="15.75"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2:29" ht="15.75" customHeight="1"/>
    <row r="256" spans="2:29"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sheetData>
  <sheetProtection algorithmName="SHA-512" hashValue="BliDMwth9bgv2m+6o07masvqu/xKgpX/iGq2As+aVyrf/SzmRORyL+4r43Ek9+NMFveV9GK2qAWa3bf1kFUApg==" saltValue="Q/c1e0Jm+6FVA114Ri/5KQ==" spinCount="100000" sheet="1" objects="1" scenarios="1"/>
  <mergeCells count="8">
    <mergeCell ref="A71:D72"/>
    <mergeCell ref="N71:O71"/>
    <mergeCell ref="P1:S1"/>
    <mergeCell ref="P2:S2"/>
    <mergeCell ref="A67:D68"/>
    <mergeCell ref="N67:O67"/>
    <mergeCell ref="A2:B2"/>
    <mergeCell ref="C1:J3"/>
  </mergeCells>
  <pageMargins left="0.2" right="0.2" top="0.5" bottom="0.5" header="0.3" footer="0.3"/>
  <pageSetup paperSize="5" scale="65" fitToHeight="0" orientation="landscape" r:id="rId1"/>
  <headerFooter>
    <oddHeader>&amp;RApril 3, 2025
International Distributor-Kastline USD Only</oddHeader>
    <oddFooter>&amp;Cp &amp;P/&amp;N</oddFooter>
  </headerFooter>
  <rowBreaks count="1" manualBreakCount="1">
    <brk id="72" max="28" man="1"/>
  </rowBreaks>
  <ignoredErrors>
    <ignoredError sqref="H66 H7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27AFD-AFBB-43F4-96F0-49083665745A}">
  <sheetPr>
    <pageSetUpPr fitToPage="1"/>
  </sheetPr>
  <dimension ref="A1:U21"/>
  <sheetViews>
    <sheetView showGridLines="0" zoomScaleNormal="100" workbookViewId="0">
      <pane ySplit="21" topLeftCell="A22" activePane="bottomLeft" state="frozen"/>
      <selection pane="bottomLeft" activeCell="A18" sqref="A18"/>
    </sheetView>
  </sheetViews>
  <sheetFormatPr baseColWidth="10" defaultColWidth="8.85546875" defaultRowHeight="12.75"/>
  <cols>
    <col min="1" max="1" width="35.5703125" customWidth="1"/>
    <col min="3" max="3" width="1.5703125" customWidth="1"/>
    <col min="17" max="17" width="8.85546875" customWidth="1"/>
  </cols>
  <sheetData>
    <row r="1" spans="1:21" ht="18.75">
      <c r="A1" s="1" t="s">
        <v>367</v>
      </c>
      <c r="C1" s="1"/>
    </row>
    <row r="2" spans="1:21">
      <c r="A2" s="721"/>
    </row>
    <row r="6" spans="1:21" ht="13.5" thickBot="1">
      <c r="D6" s="347"/>
      <c r="E6" s="347"/>
      <c r="F6" s="347"/>
      <c r="G6" s="347"/>
      <c r="H6" s="347"/>
      <c r="I6" s="347"/>
      <c r="J6" s="347"/>
    </row>
    <row r="7" spans="1:21" ht="24.75" thickTop="1">
      <c r="A7" s="346" t="s">
        <v>340</v>
      </c>
      <c r="B7" s="348" t="s">
        <v>137</v>
      </c>
      <c r="C7" s="346"/>
      <c r="D7" s="191" t="s">
        <v>109</v>
      </c>
      <c r="E7" s="192" t="s">
        <v>110</v>
      </c>
      <c r="F7" s="193" t="s">
        <v>111</v>
      </c>
      <c r="G7" s="267" t="s">
        <v>119</v>
      </c>
      <c r="H7" s="260" t="s">
        <v>112</v>
      </c>
      <c r="I7" s="277" t="s">
        <v>120</v>
      </c>
      <c r="J7" s="194" t="s">
        <v>113</v>
      </c>
      <c r="K7" s="197" t="s">
        <v>114</v>
      </c>
      <c r="L7" s="270" t="s">
        <v>121</v>
      </c>
      <c r="M7" s="268" t="s">
        <v>115</v>
      </c>
      <c r="N7" s="195" t="s">
        <v>116</v>
      </c>
      <c r="O7" s="196" t="s">
        <v>117</v>
      </c>
      <c r="P7" s="198" t="s">
        <v>118</v>
      </c>
    </row>
    <row r="8" spans="1:21" ht="6.95" customHeight="1" thickBot="1">
      <c r="B8" s="349"/>
      <c r="D8" s="27"/>
      <c r="E8" s="28"/>
      <c r="F8" s="29"/>
      <c r="G8" s="261"/>
      <c r="H8" s="30"/>
      <c r="I8" s="256"/>
      <c r="J8" s="31"/>
      <c r="K8" s="33"/>
      <c r="L8" s="271"/>
      <c r="M8" s="330"/>
      <c r="N8" s="32"/>
      <c r="O8" s="24"/>
      <c r="P8" s="34"/>
    </row>
    <row r="9" spans="1:21" ht="26.25" thickBot="1">
      <c r="A9" s="344" t="s">
        <v>138</v>
      </c>
      <c r="B9" s="350">
        <f>SUM(D9:P9)</f>
        <v>0</v>
      </c>
      <c r="C9" s="344"/>
      <c r="D9" s="331">
        <f>'COMPX HOLD BUY Sheet'!R159+('COMPX HOLD BUY Sheet'!R163*'COMPX HOLD BUY Sheet'!$V$164)+('COMPX HOLD BUY Sheet'!R166*'COMPX HOLD BUY Sheet'!$V$167)+('COMPX HOLD BUY Sheet'!R169*'COMPX HOLD BUY Sheet'!$V$170)+('COMPX HOLD BUY Sheet'!R172*'COMPX HOLD BUY Sheet'!$V$173)+('COMPX HOLD BUY Sheet'!R175*'COMPX HOLD BUY Sheet'!$V$176)+('COMPX HOLD BUY Sheet'!R178*'COMPX HOLD BUY Sheet'!$V$179)+('COMPX HOLD BUY Sheet'!R181*'COMPX HOLD BUY Sheet'!$V$182)+('COMPX HOLD BUY Sheet'!R184*'COMPX HOLD BUY Sheet'!$V$185)+('COMPX HOLD BUY Sheet'!R187*'COMPX HOLD BUY Sheet'!$V$188)+('COMPX HOLD BUY Sheet'!R190*'COMPX HOLD BUY Sheet'!$V$191)+('COMPX HOLD BUY Sheet'!R193*'COMPX HOLD BUY Sheet'!$V$194)+('COMPX HOLD BUY Sheet'!R196*'COMPX HOLD BUY Sheet'!$V$197)+('COMPX HOLD BUY Sheet'!R199*'COMPX HOLD BUY Sheet'!$V$200)+('COMPX HOLD BUY Sheet'!R202*'COMPX HOLD BUY Sheet'!$V$203)+('COMPX HOLD BUY Sheet'!R205*'COMPX HOLD BUY Sheet'!$V$206)+('COMPX HOLD BUY Sheet'!R208*'COMPX HOLD BUY Sheet'!$V$209)</f>
        <v>0</v>
      </c>
      <c r="E9" s="332">
        <f>'COMPX HOLD BUY Sheet'!S159+('COMPX HOLD BUY Sheet'!S163*'COMPX HOLD BUY Sheet'!$V$164)+('COMPX HOLD BUY Sheet'!S166*'COMPX HOLD BUY Sheet'!$V$167)+('COMPX HOLD BUY Sheet'!S169*'COMPX HOLD BUY Sheet'!$V$170)+('COMPX HOLD BUY Sheet'!S172*'COMPX HOLD BUY Sheet'!$V$173)+('COMPX HOLD BUY Sheet'!S175*'COMPX HOLD BUY Sheet'!$V$176)+('COMPX HOLD BUY Sheet'!S178*'COMPX HOLD BUY Sheet'!$V$179)+('COMPX HOLD BUY Sheet'!S181*'COMPX HOLD BUY Sheet'!$V$182)+('COMPX HOLD BUY Sheet'!S184*'COMPX HOLD BUY Sheet'!$V$185)+('COMPX HOLD BUY Sheet'!S187*'COMPX HOLD BUY Sheet'!$V$188)+('COMPX HOLD BUY Sheet'!S190*'COMPX HOLD BUY Sheet'!$V$191)+('COMPX HOLD BUY Sheet'!S193*'COMPX HOLD BUY Sheet'!$V$194)+('COMPX HOLD BUY Sheet'!S196*'COMPX HOLD BUY Sheet'!$V$197)+('COMPX HOLD BUY Sheet'!S199*'COMPX HOLD BUY Sheet'!$V$200)+('COMPX HOLD BUY Sheet'!S202*'COMPX HOLD BUY Sheet'!$V$203)+('COMPX HOLD BUY Sheet'!S205*'COMPX HOLD BUY Sheet'!$V$206)+('COMPX HOLD BUY Sheet'!S208*'COMPX HOLD BUY Sheet'!$V$209)</f>
        <v>0</v>
      </c>
      <c r="F9" s="333">
        <f>'COMPX HOLD BUY Sheet'!T159+('COMPX HOLD BUY Sheet'!T163*'COMPX HOLD BUY Sheet'!$V$164)+('COMPX HOLD BUY Sheet'!T166*'COMPX HOLD BUY Sheet'!$V$167)+('COMPX HOLD BUY Sheet'!T169*'COMPX HOLD BUY Sheet'!$V$170)+('COMPX HOLD BUY Sheet'!T172*'COMPX HOLD BUY Sheet'!$V$173)+('COMPX HOLD BUY Sheet'!T175*'COMPX HOLD BUY Sheet'!$V$176)+('COMPX HOLD BUY Sheet'!T178*'COMPX HOLD BUY Sheet'!$V$179)+('COMPX HOLD BUY Sheet'!T181*'COMPX HOLD BUY Sheet'!$V$182)+('COMPX HOLD BUY Sheet'!T184*'COMPX HOLD BUY Sheet'!$V$185)+('COMPX HOLD BUY Sheet'!T187*'COMPX HOLD BUY Sheet'!$V$188)+('COMPX HOLD BUY Sheet'!T190*'COMPX HOLD BUY Sheet'!$V$191)+('COMPX HOLD BUY Sheet'!T193*'COMPX HOLD BUY Sheet'!$V$194)+('COMPX HOLD BUY Sheet'!T196*'COMPX HOLD BUY Sheet'!$V$197)+('COMPX HOLD BUY Sheet'!T199*'COMPX HOLD BUY Sheet'!$V$200)+('COMPX HOLD BUY Sheet'!T202*'COMPX HOLD BUY Sheet'!$V$203)+('COMPX HOLD BUY Sheet'!T205*'COMPX HOLD BUY Sheet'!$V$206)+('COMPX HOLD BUY Sheet'!T208*'COMPX HOLD BUY Sheet'!$V$209)</f>
        <v>0</v>
      </c>
      <c r="G9" s="334">
        <f>'COMPX HOLD BUY Sheet'!U159+('COMPX HOLD BUY Sheet'!U163*'COMPX HOLD BUY Sheet'!$V$164)+('COMPX HOLD BUY Sheet'!U166*'COMPX HOLD BUY Sheet'!$V$167)+('COMPX HOLD BUY Sheet'!U169*'COMPX HOLD BUY Sheet'!$V$170)+('COMPX HOLD BUY Sheet'!U172*'COMPX HOLD BUY Sheet'!$V$173)+('COMPX HOLD BUY Sheet'!U175*'COMPX HOLD BUY Sheet'!$V$176)+('COMPX HOLD BUY Sheet'!U178*'COMPX HOLD BUY Sheet'!$V$179)+('COMPX HOLD BUY Sheet'!U181*'COMPX HOLD BUY Sheet'!$V$182)+('COMPX HOLD BUY Sheet'!U184*'COMPX HOLD BUY Sheet'!$V$185)+('COMPX HOLD BUY Sheet'!U187*'COMPX HOLD BUY Sheet'!$V$188)+('COMPX HOLD BUY Sheet'!U190*'COMPX HOLD BUY Sheet'!$V$191)+('COMPX HOLD BUY Sheet'!U193*'COMPX HOLD BUY Sheet'!$V$194)+('COMPX HOLD BUY Sheet'!U196*'COMPX HOLD BUY Sheet'!$V$197)+('COMPX HOLD BUY Sheet'!U199*'COMPX HOLD BUY Sheet'!$V$200)+('COMPX HOLD BUY Sheet'!U202*'COMPX HOLD BUY Sheet'!$V$203)+('COMPX HOLD BUY Sheet'!U205*'COMPX HOLD BUY Sheet'!$V$206)+('COMPX HOLD BUY Sheet'!U208*'COMPX HOLD BUY Sheet'!$V$209)</f>
        <v>0</v>
      </c>
      <c r="H9" s="335">
        <f>'COMPX HOLD BUY Sheet'!V159+('COMPX HOLD BUY Sheet'!V163*'COMPX HOLD BUY Sheet'!$V$164)+('COMPX HOLD BUY Sheet'!V166*'COMPX HOLD BUY Sheet'!$V$167)+('COMPX HOLD BUY Sheet'!V169*'COMPX HOLD BUY Sheet'!$V$170)+('COMPX HOLD BUY Sheet'!V172*'COMPX HOLD BUY Sheet'!$V$173)+('COMPX HOLD BUY Sheet'!V175*'COMPX HOLD BUY Sheet'!$V$176)+('COMPX HOLD BUY Sheet'!V178*'COMPX HOLD BUY Sheet'!$V$179)+('COMPX HOLD BUY Sheet'!V181*'COMPX HOLD BUY Sheet'!$V$182)+('COMPX HOLD BUY Sheet'!V184*'COMPX HOLD BUY Sheet'!$V$185)+('COMPX HOLD BUY Sheet'!V187*'COMPX HOLD BUY Sheet'!$V$188)+('COMPX HOLD BUY Sheet'!V190*'COMPX HOLD BUY Sheet'!$V$191)+('COMPX HOLD BUY Sheet'!V193*'COMPX HOLD BUY Sheet'!$V$194)+('COMPX HOLD BUY Sheet'!V196*'COMPX HOLD BUY Sheet'!$V$197)+('COMPX HOLD BUY Sheet'!V199*'COMPX HOLD BUY Sheet'!$V$200)+('COMPX HOLD BUY Sheet'!V202*'COMPX HOLD BUY Sheet'!$V$203)+('COMPX HOLD BUY Sheet'!V205*'COMPX HOLD BUY Sheet'!$V$206)+('COMPX HOLD BUY Sheet'!V208*'COMPX HOLD BUY Sheet'!$V$209)</f>
        <v>0</v>
      </c>
      <c r="I9" s="336">
        <f>'COMPX HOLD BUY Sheet'!W159+('COMPX HOLD BUY Sheet'!W163*'COMPX HOLD BUY Sheet'!$V$164)+('COMPX HOLD BUY Sheet'!W166*'COMPX HOLD BUY Sheet'!$V$167)+('COMPX HOLD BUY Sheet'!W169*'COMPX HOLD BUY Sheet'!$V$170)+('COMPX HOLD BUY Sheet'!W172*'COMPX HOLD BUY Sheet'!$V$173)+('COMPX HOLD BUY Sheet'!W175*'COMPX HOLD BUY Sheet'!$V$176)+('COMPX HOLD BUY Sheet'!W178*'COMPX HOLD BUY Sheet'!$V$179)+('COMPX HOLD BUY Sheet'!W181*'COMPX HOLD BUY Sheet'!$V$182)+('COMPX HOLD BUY Sheet'!W184*'COMPX HOLD BUY Sheet'!$V$185)+('COMPX HOLD BUY Sheet'!W187*'COMPX HOLD BUY Sheet'!$V$188)+('COMPX HOLD BUY Sheet'!W190*'COMPX HOLD BUY Sheet'!$V$191)+('COMPX HOLD BUY Sheet'!W193*'COMPX HOLD BUY Sheet'!$V$194)+('COMPX HOLD BUY Sheet'!W196*'COMPX HOLD BUY Sheet'!$V$197)+('COMPX HOLD BUY Sheet'!W199*'COMPX HOLD BUY Sheet'!$V$200)+('COMPX HOLD BUY Sheet'!W202*'COMPX HOLD BUY Sheet'!$V$203)+('COMPX HOLD BUY Sheet'!W205*'COMPX HOLD BUY Sheet'!$V$206)+('COMPX HOLD BUY Sheet'!W208*'COMPX HOLD BUY Sheet'!$V$209)</f>
        <v>0</v>
      </c>
      <c r="J9" s="337">
        <f>'COMPX HOLD BUY Sheet'!X159+('COMPX HOLD BUY Sheet'!X163*'COMPX HOLD BUY Sheet'!$V$164)+('COMPX HOLD BUY Sheet'!X166*'COMPX HOLD BUY Sheet'!$V$167)+('COMPX HOLD BUY Sheet'!X169*'COMPX HOLD BUY Sheet'!$V$170)+('COMPX HOLD BUY Sheet'!X172*'COMPX HOLD BUY Sheet'!$V$173)+('COMPX HOLD BUY Sheet'!X175*'COMPX HOLD BUY Sheet'!$V$176)+('COMPX HOLD BUY Sheet'!X178*'COMPX HOLD BUY Sheet'!$V$179)+('COMPX HOLD BUY Sheet'!X181*'COMPX HOLD BUY Sheet'!$V$182)+('COMPX HOLD BUY Sheet'!X184*'COMPX HOLD BUY Sheet'!$V$185)+('COMPX HOLD BUY Sheet'!X187*'COMPX HOLD BUY Sheet'!$V$188)+('COMPX HOLD BUY Sheet'!X190*'COMPX HOLD BUY Sheet'!$V$191)+('COMPX HOLD BUY Sheet'!X193*'COMPX HOLD BUY Sheet'!$V$194)+('COMPX HOLD BUY Sheet'!X196*'COMPX HOLD BUY Sheet'!$V$197)+('COMPX HOLD BUY Sheet'!X199*'COMPX HOLD BUY Sheet'!$V$200)+('COMPX HOLD BUY Sheet'!X202*'COMPX HOLD BUY Sheet'!$V$203)+('COMPX HOLD BUY Sheet'!X205*'COMPX HOLD BUY Sheet'!$V$206)+('COMPX HOLD BUY Sheet'!X208*'COMPX HOLD BUY Sheet'!$V$209)</f>
        <v>0</v>
      </c>
      <c r="K9" s="338">
        <f>'COMPX HOLD BUY Sheet'!Y159+('COMPX HOLD BUY Sheet'!Y163*'COMPX HOLD BUY Sheet'!$V$164)+('COMPX HOLD BUY Sheet'!Y166*'COMPX HOLD BUY Sheet'!$V$167)+('COMPX HOLD BUY Sheet'!Y169*'COMPX HOLD BUY Sheet'!$V$170)+('COMPX HOLD BUY Sheet'!Y172*'COMPX HOLD BUY Sheet'!$V$173)+('COMPX HOLD BUY Sheet'!Y175*'COMPX HOLD BUY Sheet'!$V$176)+('COMPX HOLD BUY Sheet'!Y178*'COMPX HOLD BUY Sheet'!$V$179)+('COMPX HOLD BUY Sheet'!Y181*'COMPX HOLD BUY Sheet'!$V$182)+('COMPX HOLD BUY Sheet'!Y184*'COMPX HOLD BUY Sheet'!$V$185)+('COMPX HOLD BUY Sheet'!Y187*'COMPX HOLD BUY Sheet'!$V$188)+('COMPX HOLD BUY Sheet'!Y190*'COMPX HOLD BUY Sheet'!$V$191)+('COMPX HOLD BUY Sheet'!Y193*'COMPX HOLD BUY Sheet'!$V$194)+('COMPX HOLD BUY Sheet'!Y196*'COMPX HOLD BUY Sheet'!$V$197)+('COMPX HOLD BUY Sheet'!Y199*'COMPX HOLD BUY Sheet'!$V$200)+('COMPX HOLD BUY Sheet'!Y202*'COMPX HOLD BUY Sheet'!$V$203)+('COMPX HOLD BUY Sheet'!Y205*'COMPX HOLD BUY Sheet'!$V$206)+('COMPX HOLD BUY Sheet'!Y208*'COMPX HOLD BUY Sheet'!$V$209)</f>
        <v>0</v>
      </c>
      <c r="L9" s="339">
        <f>'COMPX HOLD BUY Sheet'!Z159+('COMPX HOLD BUY Sheet'!Z163*'COMPX HOLD BUY Sheet'!$V$164)+('COMPX HOLD BUY Sheet'!Z166*'COMPX HOLD BUY Sheet'!$V$167)+('COMPX HOLD BUY Sheet'!Z169*'COMPX HOLD BUY Sheet'!$V$170)+('COMPX HOLD BUY Sheet'!Z172*'COMPX HOLD BUY Sheet'!$V$173)+('COMPX HOLD BUY Sheet'!Z175*'COMPX HOLD BUY Sheet'!$V$176)+('COMPX HOLD BUY Sheet'!Z178*'COMPX HOLD BUY Sheet'!$V$179)+('COMPX HOLD BUY Sheet'!Z181*'COMPX HOLD BUY Sheet'!$V$182)+('COMPX HOLD BUY Sheet'!Z184*'COMPX HOLD BUY Sheet'!$V$185)+('COMPX HOLD BUY Sheet'!Z187*'COMPX HOLD BUY Sheet'!$V$188)+('COMPX HOLD BUY Sheet'!Z190*'COMPX HOLD BUY Sheet'!$V$191)+('COMPX HOLD BUY Sheet'!Z193*'COMPX HOLD BUY Sheet'!$V$194)+('COMPX HOLD BUY Sheet'!Z196*'COMPX HOLD BUY Sheet'!$V$197)+('COMPX HOLD BUY Sheet'!Z199*'COMPX HOLD BUY Sheet'!$V$200)+('COMPX HOLD BUY Sheet'!Z202*'COMPX HOLD BUY Sheet'!$V$203)+('COMPX HOLD BUY Sheet'!Z205*'COMPX HOLD BUY Sheet'!$V$206)+('COMPX HOLD BUY Sheet'!Z208*'COMPX HOLD BUY Sheet'!$V$209)</f>
        <v>0</v>
      </c>
      <c r="M9" s="340">
        <f>'COMPX HOLD BUY Sheet'!AA159+('COMPX HOLD BUY Sheet'!AA163*'COMPX HOLD BUY Sheet'!$V$164)+('COMPX HOLD BUY Sheet'!AA166*'COMPX HOLD BUY Sheet'!$V$167)+('COMPX HOLD BUY Sheet'!AA169*'COMPX HOLD BUY Sheet'!$V$170)+('COMPX HOLD BUY Sheet'!AA172*'COMPX HOLD BUY Sheet'!$V$173)+('COMPX HOLD BUY Sheet'!AA175*'COMPX HOLD BUY Sheet'!$V$176)+('COMPX HOLD BUY Sheet'!AA178*'COMPX HOLD BUY Sheet'!$V$179)+('COMPX HOLD BUY Sheet'!AA181*'COMPX HOLD BUY Sheet'!$V$182)+('COMPX HOLD BUY Sheet'!AA184*'COMPX HOLD BUY Sheet'!$V$185)+('COMPX HOLD BUY Sheet'!AA187*'COMPX HOLD BUY Sheet'!$V$188)+('COMPX HOLD BUY Sheet'!AA190*'COMPX HOLD BUY Sheet'!$V$191)+('COMPX HOLD BUY Sheet'!AA193*'COMPX HOLD BUY Sheet'!$V$194)+('COMPX HOLD BUY Sheet'!AA196*'COMPX HOLD BUY Sheet'!$V$197)+('COMPX HOLD BUY Sheet'!AA199*'COMPX HOLD BUY Sheet'!$V$200)+('COMPX HOLD BUY Sheet'!AA202*'COMPX HOLD BUY Sheet'!$V$203)+('COMPX HOLD BUY Sheet'!AA205*'COMPX HOLD BUY Sheet'!$V$206)+('COMPX HOLD BUY Sheet'!AA208*'COMPX HOLD BUY Sheet'!$V$209)</f>
        <v>0</v>
      </c>
      <c r="N9" s="341">
        <f>'COMPX HOLD BUY Sheet'!AB159+('COMPX HOLD BUY Sheet'!AB163*'COMPX HOLD BUY Sheet'!$V$164)+('COMPX HOLD BUY Sheet'!AB166*'COMPX HOLD BUY Sheet'!$V$167)+('COMPX HOLD BUY Sheet'!AB169*'COMPX HOLD BUY Sheet'!$V$170)+('COMPX HOLD BUY Sheet'!AB172*'COMPX HOLD BUY Sheet'!$V$173)+('COMPX HOLD BUY Sheet'!AB175*'COMPX HOLD BUY Sheet'!$V$176)+('COMPX HOLD BUY Sheet'!AB178*'COMPX HOLD BUY Sheet'!$V$179)+('COMPX HOLD BUY Sheet'!AB181*'COMPX HOLD BUY Sheet'!$V$182)+('COMPX HOLD BUY Sheet'!AB184*'COMPX HOLD BUY Sheet'!$V$185)+('COMPX HOLD BUY Sheet'!AB187*'COMPX HOLD BUY Sheet'!$V$188)+('COMPX HOLD BUY Sheet'!AB190*'COMPX HOLD BUY Sheet'!$V$191)+('COMPX HOLD BUY Sheet'!AB193*'COMPX HOLD BUY Sheet'!$V$194)+('COMPX HOLD BUY Sheet'!AB196*'COMPX HOLD BUY Sheet'!$V$197)+('COMPX HOLD BUY Sheet'!AB199*'COMPX HOLD BUY Sheet'!$V$200)+('COMPX HOLD BUY Sheet'!AB202*'COMPX HOLD BUY Sheet'!$V$203)+('COMPX HOLD BUY Sheet'!AB205*'COMPX HOLD BUY Sheet'!$V$206)+('COMPX HOLD BUY Sheet'!AB208*'COMPX HOLD BUY Sheet'!$V$209)</f>
        <v>0</v>
      </c>
      <c r="O9" s="342">
        <f>'COMPX HOLD BUY Sheet'!AC159+('COMPX HOLD BUY Sheet'!AC163*'COMPX HOLD BUY Sheet'!$V$164)+('COMPX HOLD BUY Sheet'!AC166*'COMPX HOLD BUY Sheet'!$V$167)+('COMPX HOLD BUY Sheet'!AC169*'COMPX HOLD BUY Sheet'!$V$170)+('COMPX HOLD BUY Sheet'!AC172*'COMPX HOLD BUY Sheet'!$V$173)+('COMPX HOLD BUY Sheet'!AC175*'COMPX HOLD BUY Sheet'!$V$176)+('COMPX HOLD BUY Sheet'!AC178*'COMPX HOLD BUY Sheet'!$V$179)+('COMPX HOLD BUY Sheet'!AC181*'COMPX HOLD BUY Sheet'!$V$182)+('COMPX HOLD BUY Sheet'!AC184*'COMPX HOLD BUY Sheet'!$V$185)+('COMPX HOLD BUY Sheet'!AC187*'COMPX HOLD BUY Sheet'!$V$188)+('COMPX HOLD BUY Sheet'!AC190*'COMPX HOLD BUY Sheet'!$V$191)+('COMPX HOLD BUY Sheet'!AC193*'COMPX HOLD BUY Sheet'!$V$194)+('COMPX HOLD BUY Sheet'!AC196*'COMPX HOLD BUY Sheet'!$V$197)+('COMPX HOLD BUY Sheet'!AC199*'COMPX HOLD BUY Sheet'!$V$200)+('COMPX HOLD BUY Sheet'!AC202*'COMPX HOLD BUY Sheet'!$V$203)+('COMPX HOLD BUY Sheet'!AC205*'COMPX HOLD BUY Sheet'!$V$206)+('COMPX HOLD BUY Sheet'!AC208*'COMPX HOLD BUY Sheet'!$V$209)</f>
        <v>0</v>
      </c>
      <c r="P9" s="343">
        <f>'COMPX HOLD BUY Sheet'!AD159+('COMPX HOLD BUY Sheet'!AD163*'COMPX HOLD BUY Sheet'!$V$164)+('COMPX HOLD BUY Sheet'!AD166*'COMPX HOLD BUY Sheet'!$V$167)+('COMPX HOLD BUY Sheet'!AD169*'COMPX HOLD BUY Sheet'!$V$170)+('COMPX HOLD BUY Sheet'!AD172*'COMPX HOLD BUY Sheet'!$V$173)+('COMPX HOLD BUY Sheet'!AD175*'COMPX HOLD BUY Sheet'!$V$176)+('COMPX HOLD BUY Sheet'!AD178*'COMPX HOLD BUY Sheet'!$V$179)+('COMPX HOLD BUY Sheet'!AD181*'COMPX HOLD BUY Sheet'!$V$182)+('COMPX HOLD BUY Sheet'!AD184*'COMPX HOLD BUY Sheet'!$V$185)+('COMPX HOLD BUY Sheet'!AD187*'COMPX HOLD BUY Sheet'!$V$188)+('COMPX HOLD BUY Sheet'!AD190*'COMPX HOLD BUY Sheet'!$V$191)+('COMPX HOLD BUY Sheet'!AD193*'COMPX HOLD BUY Sheet'!$V$194)+('COMPX HOLD BUY Sheet'!AD196*'COMPX HOLD BUY Sheet'!$V$197)+('COMPX HOLD BUY Sheet'!AD199*'COMPX HOLD BUY Sheet'!$V$200)+('COMPX HOLD BUY Sheet'!AD202*'COMPX HOLD BUY Sheet'!$V$203)+('COMPX HOLD BUY Sheet'!AD205*'COMPX HOLD BUY Sheet'!$V$206)+('COMPX HOLD BUY Sheet'!AD208*'COMPX HOLD BUY Sheet'!$V$209)</f>
        <v>0</v>
      </c>
    </row>
    <row r="10" spans="1:21" ht="24.95" customHeight="1" thickTop="1" thickBot="1">
      <c r="A10" s="344" t="s">
        <v>149</v>
      </c>
      <c r="B10" s="447">
        <f>SUM(D10:P10)</f>
        <v>0</v>
      </c>
      <c r="C10" s="344"/>
      <c r="D10" s="434">
        <f>SUM('COMPX HOLD BUY Sheet'!AF159,'COMPX HOLD BUY Sheet'!AF163,'COMPX HOLD BUY Sheet'!AF166,'COMPX HOLD BUY Sheet'!AF169,'COMPX HOLD BUY Sheet'!AF172,'COMPX HOLD BUY Sheet'!AF175,'COMPX HOLD BUY Sheet'!AF178,'COMPX HOLD BUY Sheet'!AF181,'COMPX HOLD BUY Sheet'!AF184,'COMPX HOLD BUY Sheet'!AF187,'COMPX HOLD BUY Sheet'!AF190,'COMPX HOLD BUY Sheet'!AF193,'COMPX HOLD BUY Sheet'!AF196,'COMPX HOLD BUY Sheet'!AF199,'COMPX HOLD BUY Sheet'!AF202,'COMPX HOLD BUY Sheet'!AF205,'COMPX HOLD BUY Sheet'!AF208)</f>
        <v>0</v>
      </c>
      <c r="E10" s="435">
        <f>SUM('COMPX HOLD BUY Sheet'!AG159,'COMPX HOLD BUY Sheet'!AG163,'COMPX HOLD BUY Sheet'!AG166,'COMPX HOLD BUY Sheet'!AG169,'COMPX HOLD BUY Sheet'!AG172,'COMPX HOLD BUY Sheet'!AG175,'COMPX HOLD BUY Sheet'!AG178,'COMPX HOLD BUY Sheet'!AG181,'COMPX HOLD BUY Sheet'!AG184,'COMPX HOLD BUY Sheet'!AG187,'COMPX HOLD BUY Sheet'!AG190,'COMPX HOLD BUY Sheet'!AG193,'COMPX HOLD BUY Sheet'!AG196,'COMPX HOLD BUY Sheet'!AG199,'COMPX HOLD BUY Sheet'!AG202,'COMPX HOLD BUY Sheet'!AG205,'COMPX HOLD BUY Sheet'!AG208)</f>
        <v>0</v>
      </c>
      <c r="F10" s="436">
        <f>SUM('COMPX HOLD BUY Sheet'!AH159,'COMPX HOLD BUY Sheet'!AH163,'COMPX HOLD BUY Sheet'!AH166,'COMPX HOLD BUY Sheet'!AH169,'COMPX HOLD BUY Sheet'!AH172,'COMPX HOLD BUY Sheet'!AH175,'COMPX HOLD BUY Sheet'!AH178,'COMPX HOLD BUY Sheet'!AH181,'COMPX HOLD BUY Sheet'!AH184,'COMPX HOLD BUY Sheet'!AH187,'COMPX HOLD BUY Sheet'!AH190,'COMPX HOLD BUY Sheet'!AH193,'COMPX HOLD BUY Sheet'!AH196,'COMPX HOLD BUY Sheet'!AH199,'COMPX HOLD BUY Sheet'!AH202,'COMPX HOLD BUY Sheet'!AH205,'COMPX HOLD BUY Sheet'!AH208)</f>
        <v>0</v>
      </c>
      <c r="G10" s="437">
        <f>SUM('COMPX HOLD BUY Sheet'!AI159,'COMPX HOLD BUY Sheet'!AI163,'COMPX HOLD BUY Sheet'!AI166,'COMPX HOLD BUY Sheet'!AI169,'COMPX HOLD BUY Sheet'!AI172,'COMPX HOLD BUY Sheet'!AI175,'COMPX HOLD BUY Sheet'!AI178,'COMPX HOLD BUY Sheet'!AI181,'COMPX HOLD BUY Sheet'!AI184,'COMPX HOLD BUY Sheet'!AI187,'COMPX HOLD BUY Sheet'!AI190,'COMPX HOLD BUY Sheet'!AI193,'COMPX HOLD BUY Sheet'!AI196,'COMPX HOLD BUY Sheet'!AI199,'COMPX HOLD BUY Sheet'!AI202,'COMPX HOLD BUY Sheet'!AI205,'COMPX HOLD BUY Sheet'!AI208)</f>
        <v>0</v>
      </c>
      <c r="H10" s="438">
        <f>SUM('COMPX HOLD BUY Sheet'!AJ159,'COMPX HOLD BUY Sheet'!AJ163,'COMPX HOLD BUY Sheet'!AJ166,'COMPX HOLD BUY Sheet'!AJ169,'COMPX HOLD BUY Sheet'!AJ172,'COMPX HOLD BUY Sheet'!AJ175,'COMPX HOLD BUY Sheet'!AJ178,'COMPX HOLD BUY Sheet'!AJ181,'COMPX HOLD BUY Sheet'!AJ184,'COMPX HOLD BUY Sheet'!AJ187,'COMPX HOLD BUY Sheet'!AJ190,'COMPX HOLD BUY Sheet'!AJ193,'COMPX HOLD BUY Sheet'!AJ196,'COMPX HOLD BUY Sheet'!AJ199,'COMPX HOLD BUY Sheet'!AJ202,'COMPX HOLD BUY Sheet'!AJ205,'COMPX HOLD BUY Sheet'!AJ208)</f>
        <v>0</v>
      </c>
      <c r="I10" s="439">
        <f>SUM('COMPX HOLD BUY Sheet'!AK159,'COMPX HOLD BUY Sheet'!AK163,'COMPX HOLD BUY Sheet'!AK166,'COMPX HOLD BUY Sheet'!AK169,'COMPX HOLD BUY Sheet'!AK172,'COMPX HOLD BUY Sheet'!AK175,'COMPX HOLD BUY Sheet'!AK178,'COMPX HOLD BUY Sheet'!AK181,'COMPX HOLD BUY Sheet'!AK184,'COMPX HOLD BUY Sheet'!AK187,'COMPX HOLD BUY Sheet'!AK190,'COMPX HOLD BUY Sheet'!AK193,'COMPX HOLD BUY Sheet'!AK196,'COMPX HOLD BUY Sheet'!AK199,'COMPX HOLD BUY Sheet'!AK202,'COMPX HOLD BUY Sheet'!AK205,'COMPX HOLD BUY Sheet'!AK208)</f>
        <v>0</v>
      </c>
      <c r="J10" s="440">
        <f>SUM('COMPX HOLD BUY Sheet'!AL159,'COMPX HOLD BUY Sheet'!AL163,'COMPX HOLD BUY Sheet'!AL166,'COMPX HOLD BUY Sheet'!AL169,'COMPX HOLD BUY Sheet'!AL172,'COMPX HOLD BUY Sheet'!AL175,'COMPX HOLD BUY Sheet'!AL178,'COMPX HOLD BUY Sheet'!AL181,'COMPX HOLD BUY Sheet'!AL184,'COMPX HOLD BUY Sheet'!AL187,'COMPX HOLD BUY Sheet'!AL190,'COMPX HOLD BUY Sheet'!AL193,'COMPX HOLD BUY Sheet'!AL196,'COMPX HOLD BUY Sheet'!AL199,'COMPX HOLD BUY Sheet'!AL202,'COMPX HOLD BUY Sheet'!AL205,'COMPX HOLD BUY Sheet'!AL208)</f>
        <v>0</v>
      </c>
      <c r="K10" s="441">
        <f>SUM('COMPX HOLD BUY Sheet'!AM159,'COMPX HOLD BUY Sheet'!AM163,'COMPX HOLD BUY Sheet'!AM166,'COMPX HOLD BUY Sheet'!AM169,'COMPX HOLD BUY Sheet'!AM172,'COMPX HOLD BUY Sheet'!AM175,'COMPX HOLD BUY Sheet'!AM178,'COMPX HOLD BUY Sheet'!AM181,'COMPX HOLD BUY Sheet'!AM184,'COMPX HOLD BUY Sheet'!AM187,'COMPX HOLD BUY Sheet'!AM190,'COMPX HOLD BUY Sheet'!AM193,'COMPX HOLD BUY Sheet'!AM196,'COMPX HOLD BUY Sheet'!AM199,'COMPX HOLD BUY Sheet'!AM202,'COMPX HOLD BUY Sheet'!AM205,'COMPX HOLD BUY Sheet'!AM208)</f>
        <v>0</v>
      </c>
      <c r="L10" s="442">
        <f>SUM('COMPX HOLD BUY Sheet'!AN159,'COMPX HOLD BUY Sheet'!AN163,'COMPX HOLD BUY Sheet'!AN166,'COMPX HOLD BUY Sheet'!AN169,'COMPX HOLD BUY Sheet'!AN172,'COMPX HOLD BUY Sheet'!AN175,'COMPX HOLD BUY Sheet'!AN178,'COMPX HOLD BUY Sheet'!AN181,'COMPX HOLD BUY Sheet'!AN184,'COMPX HOLD BUY Sheet'!AN187,'COMPX HOLD BUY Sheet'!AN190,'COMPX HOLD BUY Sheet'!AN193,'COMPX HOLD BUY Sheet'!AN196,'COMPX HOLD BUY Sheet'!AN199,'COMPX HOLD BUY Sheet'!AN202,'COMPX HOLD BUY Sheet'!AN205,'COMPX HOLD BUY Sheet'!AN208)</f>
        <v>0</v>
      </c>
      <c r="M10" s="443">
        <f>SUM('COMPX HOLD BUY Sheet'!AO159,'COMPX HOLD BUY Sheet'!AO163,'COMPX HOLD BUY Sheet'!AO166,'COMPX HOLD BUY Sheet'!AO169,'COMPX HOLD BUY Sheet'!AO172,'COMPX HOLD BUY Sheet'!AO175,'COMPX HOLD BUY Sheet'!AO178,'COMPX HOLD BUY Sheet'!AO181,'COMPX HOLD BUY Sheet'!AO184,'COMPX HOLD BUY Sheet'!AO187,'COMPX HOLD BUY Sheet'!AO190,'COMPX HOLD BUY Sheet'!AO193,'COMPX HOLD BUY Sheet'!AO196,'COMPX HOLD BUY Sheet'!AO199,'COMPX HOLD BUY Sheet'!AO202,'COMPX HOLD BUY Sheet'!AO205,'COMPX HOLD BUY Sheet'!AO208)</f>
        <v>0</v>
      </c>
      <c r="N10" s="444">
        <f>SUM('COMPX HOLD BUY Sheet'!AP159,'COMPX HOLD BUY Sheet'!AP163,'COMPX HOLD BUY Sheet'!AP166,'COMPX HOLD BUY Sheet'!AP169,'COMPX HOLD BUY Sheet'!AP172,'COMPX HOLD BUY Sheet'!AP175,'COMPX HOLD BUY Sheet'!AP178,'COMPX HOLD BUY Sheet'!AP181,'COMPX HOLD BUY Sheet'!AP184,'COMPX HOLD BUY Sheet'!AP187,'COMPX HOLD BUY Sheet'!AP190,'COMPX HOLD BUY Sheet'!AP193,'COMPX HOLD BUY Sheet'!AP196,'COMPX HOLD BUY Sheet'!AP199,'COMPX HOLD BUY Sheet'!AP202,'COMPX HOLD BUY Sheet'!AP205,'COMPX HOLD BUY Sheet'!AP208)</f>
        <v>0</v>
      </c>
      <c r="O10" s="445">
        <f>SUM('COMPX HOLD BUY Sheet'!AQ159,'COMPX HOLD BUY Sheet'!AQ163,'COMPX HOLD BUY Sheet'!AQ166,'COMPX HOLD BUY Sheet'!AQ169,'COMPX HOLD BUY Sheet'!AQ172,'COMPX HOLD BUY Sheet'!AQ175,'COMPX HOLD BUY Sheet'!AQ178,'COMPX HOLD BUY Sheet'!AQ181,'COMPX HOLD BUY Sheet'!AQ184,'COMPX HOLD BUY Sheet'!AQ187,'COMPX HOLD BUY Sheet'!AQ190,'COMPX HOLD BUY Sheet'!AQ193,'COMPX HOLD BUY Sheet'!AQ196,'COMPX HOLD BUY Sheet'!AQ199,'COMPX HOLD BUY Sheet'!AQ202,'COMPX HOLD BUY Sheet'!AQ205,'COMPX HOLD BUY Sheet'!AQ208)</f>
        <v>0</v>
      </c>
      <c r="P10" s="446">
        <f>SUM('COMPX HOLD BUY Sheet'!AR159,'COMPX HOLD BUY Sheet'!AR163,'COMPX HOLD BUY Sheet'!AR166,'COMPX HOLD BUY Sheet'!AR169,'COMPX HOLD BUY Sheet'!AR172,'COMPX HOLD BUY Sheet'!AR175,'COMPX HOLD BUY Sheet'!AR178,'COMPX HOLD BUY Sheet'!AR181,'COMPX HOLD BUY Sheet'!AR184,'COMPX HOLD BUY Sheet'!AR187,'COMPX HOLD BUY Sheet'!AR190,'COMPX HOLD BUY Sheet'!AR193,'COMPX HOLD BUY Sheet'!AR196,'COMPX HOLD BUY Sheet'!AR199,'COMPX HOLD BUY Sheet'!AR202,'COMPX HOLD BUY Sheet'!AR205,'COMPX HOLD BUY Sheet'!AR208)</f>
        <v>0</v>
      </c>
    </row>
    <row r="11" spans="1:21" ht="13.5" hidden="1" thickTop="1"/>
    <row r="12" spans="1:21" ht="13.5" hidden="1" thickBot="1"/>
    <row r="13" spans="1:21" ht="64.5" hidden="1" customHeight="1" thickTop="1">
      <c r="A13" s="346" t="s">
        <v>339</v>
      </c>
      <c r="B13" s="348" t="s">
        <v>137</v>
      </c>
      <c r="C13" s="346"/>
      <c r="D13" s="506" t="str">
        <f>'COMPX PU HOLD BUY Sheet'!L9</f>
        <v>Silver Gray RAL 7001</v>
      </c>
      <c r="E13" s="507" t="str">
        <f>'COMPX PU HOLD BUY Sheet'!M9</f>
        <v>Zinc Yellow RAL 1018</v>
      </c>
      <c r="F13" s="508" t="str">
        <f>'COMPX PU HOLD BUY Sheet'!N9</f>
        <v>Traffic Yellow RAL 1023</v>
      </c>
      <c r="G13" s="190" t="str">
        <f>'COMPX PU HOLD BUY Sheet'!O9</f>
        <v>Fluoro Yellow RAL 1026</v>
      </c>
      <c r="H13" s="509" t="str">
        <f>'COMPX PU HOLD BUY Sheet'!P9</f>
        <v>Traffic Red 
RAL
3020</v>
      </c>
      <c r="I13" s="510" t="str">
        <f>'COMPX PU HOLD BUY Sheet'!Q9</f>
        <v>Sky
Blue
RAL 5015</v>
      </c>
      <c r="J13" s="511" t="str">
        <f>'COMPX PU HOLD BUY Sheet'!R9</f>
        <v>Signal Blue RAL
5005</v>
      </c>
      <c r="K13" s="512" t="str">
        <f>'COMPX PU HOLD BUY Sheet'!S9</f>
        <v>Leaf Green RAL
6002</v>
      </c>
      <c r="L13" s="513" t="str">
        <f>'COMPX PU HOLD BUY Sheet'!T9</f>
        <v>Pure Green RAL
6037</v>
      </c>
      <c r="M13" s="514" t="str">
        <f>'COMPX PU HOLD BUY Sheet'!U9</f>
        <v>Jet
Black RAL
9005</v>
      </c>
      <c r="N13" s="515" t="str">
        <f>'COMPX PU HOLD BUY Sheet'!V9</f>
        <v>Traffic White RAL
9016</v>
      </c>
      <c r="O13" s="516" t="str">
        <f>'COMPX PU HOLD BUY Sheet'!W9</f>
        <v>Fluoro Pink PMS
806C</v>
      </c>
      <c r="P13" s="517" t="str">
        <f>'COMPX PU HOLD BUY Sheet'!X9</f>
        <v>Traffic Orange RAL 2009</v>
      </c>
      <c r="Q13" s="518" t="str">
        <f>'COMPX PU HOLD BUY Sheet'!Y9</f>
        <v>Pastel Orange RAL 2003</v>
      </c>
      <c r="R13" s="519" t="str">
        <f>'COMPX PU HOLD BUY Sheet'!Z9</f>
        <v>Fluoro Orange RAL 2005</v>
      </c>
      <c r="S13" s="520" t="str">
        <f>'COMPX PU HOLD BUY Sheet'!AA9</f>
        <v>Signal Violet 
RAL
4008</v>
      </c>
      <c r="T13" s="521" t="str">
        <f>'COMPX PU HOLD BUY Sheet'!AB9</f>
        <v>Purple US
PMS
267U</v>
      </c>
      <c r="U13" s="522" t="str">
        <f>'COMPX PU HOLD BUY Sheet'!AC9</f>
        <v>Tele-magenta
RAL
4010</v>
      </c>
    </row>
    <row r="14" spans="1:21" ht="6.95" hidden="1" customHeight="1" thickBot="1">
      <c r="B14" s="349"/>
      <c r="D14" s="681"/>
      <c r="E14" s="524"/>
      <c r="F14" s="682"/>
      <c r="G14" s="683"/>
      <c r="H14" s="684"/>
      <c r="I14" s="685"/>
      <c r="J14" s="686"/>
      <c r="K14" s="687"/>
      <c r="L14" s="688"/>
      <c r="M14" s="689"/>
      <c r="N14" s="690"/>
      <c r="O14" s="691"/>
      <c r="P14" s="534"/>
      <c r="Q14" s="535"/>
      <c r="R14" s="536"/>
      <c r="S14" s="537"/>
      <c r="T14" s="538"/>
      <c r="U14" s="539"/>
    </row>
    <row r="15" spans="1:21" ht="29.1" hidden="1" customHeight="1" thickBot="1">
      <c r="A15" s="692" t="s">
        <v>138</v>
      </c>
      <c r="B15" s="693">
        <f>SUM(D15:U15)</f>
        <v>0</v>
      </c>
      <c r="C15" s="692"/>
      <c r="D15" s="694">
        <f>'COMPX PU HOLD BUY Sheet'!L38+('COMPX PU HOLD BUY Sheet'!L45*'COMPX PU HOLD BUY Sheet'!$D$45)+('COMPX PU HOLD BUY Sheet'!L49*'COMPX PU HOLD BUY Sheet'!$D$49)</f>
        <v>0</v>
      </c>
      <c r="E15" s="695">
        <f>'COMPX PU HOLD BUY Sheet'!M38+('COMPX PU HOLD BUY Sheet'!M45*'COMPX PU HOLD BUY Sheet'!$D$45)+('COMPX PU HOLD BUY Sheet'!M49*'COMPX PU HOLD BUY Sheet'!$D$49)</f>
        <v>0</v>
      </c>
      <c r="F15" s="696">
        <f>'COMPX PU HOLD BUY Sheet'!N38+('COMPX PU HOLD BUY Sheet'!N45*'COMPX PU HOLD BUY Sheet'!$D$45)+('COMPX PU HOLD BUY Sheet'!N49*'COMPX PU HOLD BUY Sheet'!$D$49)</f>
        <v>0</v>
      </c>
      <c r="G15" s="697">
        <f>'COMPX PU HOLD BUY Sheet'!O38+('COMPX PU HOLD BUY Sheet'!O45*'COMPX PU HOLD BUY Sheet'!$D$45)+('COMPX PU HOLD BUY Sheet'!O49*'COMPX PU HOLD BUY Sheet'!$D$49)</f>
        <v>0</v>
      </c>
      <c r="H15" s="698">
        <f>'COMPX PU HOLD BUY Sheet'!P38+('COMPX PU HOLD BUY Sheet'!P45*'COMPX PU HOLD BUY Sheet'!$D$45)+('COMPX PU HOLD BUY Sheet'!P49*'COMPX PU HOLD BUY Sheet'!$D$49)</f>
        <v>0</v>
      </c>
      <c r="I15" s="699">
        <f>'COMPX PU HOLD BUY Sheet'!Q38+('COMPX PU HOLD BUY Sheet'!Q45*'COMPX PU HOLD BUY Sheet'!$D$45)+('COMPX PU HOLD BUY Sheet'!Q49*'COMPX PU HOLD BUY Sheet'!$D$49)</f>
        <v>0</v>
      </c>
      <c r="J15" s="700">
        <f>'COMPX PU HOLD BUY Sheet'!R38+('COMPX PU HOLD BUY Sheet'!R45*'COMPX PU HOLD BUY Sheet'!$D$45)+('COMPX PU HOLD BUY Sheet'!R49*'COMPX PU HOLD BUY Sheet'!$D$49)</f>
        <v>0</v>
      </c>
      <c r="K15" s="701">
        <f>'COMPX PU HOLD BUY Sheet'!S38+('COMPX PU HOLD BUY Sheet'!S45*'COMPX PU HOLD BUY Sheet'!$D$45)+('COMPX PU HOLD BUY Sheet'!S49*'COMPX PU HOLD BUY Sheet'!$D$49)</f>
        <v>0</v>
      </c>
      <c r="L15" s="702">
        <f>'COMPX PU HOLD BUY Sheet'!T38+('COMPX PU HOLD BUY Sheet'!T45*'COMPX PU HOLD BUY Sheet'!$D$45)+('COMPX PU HOLD BUY Sheet'!T49*'COMPX PU HOLD BUY Sheet'!$D$49)</f>
        <v>0</v>
      </c>
      <c r="M15" s="703">
        <f>'COMPX PU HOLD BUY Sheet'!U38+('COMPX PU HOLD BUY Sheet'!U45*'COMPX PU HOLD BUY Sheet'!$D$45)+('COMPX PU HOLD BUY Sheet'!U49*'COMPX PU HOLD BUY Sheet'!$D$49)</f>
        <v>0</v>
      </c>
      <c r="N15" s="704">
        <f>'COMPX PU HOLD BUY Sheet'!V38+('COMPX PU HOLD BUY Sheet'!V45*'COMPX PU HOLD BUY Sheet'!$D$45)+('COMPX PU HOLD BUY Sheet'!V49*'COMPX PU HOLD BUY Sheet'!$D$49)</f>
        <v>0</v>
      </c>
      <c r="O15" s="705">
        <f>'COMPX PU HOLD BUY Sheet'!W38+('COMPX PU HOLD BUY Sheet'!W45*'COMPX PU HOLD BUY Sheet'!$D$45)+('COMPX PU HOLD BUY Sheet'!W49*'COMPX PU HOLD BUY Sheet'!$D$49)</f>
        <v>0</v>
      </c>
      <c r="P15" s="706">
        <f>'COMPX PU HOLD BUY Sheet'!X38+('COMPX PU HOLD BUY Sheet'!X45*'COMPX PU HOLD BUY Sheet'!$D$45)+('COMPX PU HOLD BUY Sheet'!X49*'COMPX PU HOLD BUY Sheet'!$D$49)</f>
        <v>0</v>
      </c>
      <c r="Q15" s="707">
        <f>'COMPX PU HOLD BUY Sheet'!Y38+('COMPX PU HOLD BUY Sheet'!Y45*'COMPX PU HOLD BUY Sheet'!$D$45)+('COMPX PU HOLD BUY Sheet'!Y49*'COMPX PU HOLD BUY Sheet'!$D$49)</f>
        <v>0</v>
      </c>
      <c r="R15" s="708">
        <f>'COMPX PU HOLD BUY Sheet'!Z38+('COMPX PU HOLD BUY Sheet'!Z45*'COMPX PU HOLD BUY Sheet'!$D$45)+('COMPX PU HOLD BUY Sheet'!Z49*'COMPX PU HOLD BUY Sheet'!$D$49)</f>
        <v>0</v>
      </c>
      <c r="S15" s="709">
        <f>'COMPX PU HOLD BUY Sheet'!AA38+('COMPX PU HOLD BUY Sheet'!AA45*'COMPX PU HOLD BUY Sheet'!$D$45)+('COMPX PU HOLD BUY Sheet'!AA49*'COMPX PU HOLD BUY Sheet'!$D$49)</f>
        <v>0</v>
      </c>
      <c r="T15" s="710">
        <f>'COMPX PU HOLD BUY Sheet'!AB38+('COMPX PU HOLD BUY Sheet'!AB45*'COMPX PU HOLD BUY Sheet'!$D$45)+('COMPX PU HOLD BUY Sheet'!AB49*'COMPX PU HOLD BUY Sheet'!$D$49)</f>
        <v>0</v>
      </c>
      <c r="U15" s="711">
        <f>'COMPX PU HOLD BUY Sheet'!AC38+('COMPX PU HOLD BUY Sheet'!AC45*'COMPX PU HOLD BUY Sheet'!$D$45)+('COMPX PU HOLD BUY Sheet'!AC49*'COMPX PU HOLD BUY Sheet'!$D$49)</f>
        <v>0</v>
      </c>
    </row>
    <row r="16" spans="1:21" ht="13.5" thickTop="1"/>
    <row r="17" spans="1:21" ht="13.5" thickBot="1"/>
    <row r="18" spans="1:21" ht="64.5" thickTop="1">
      <c r="A18" s="346" t="s">
        <v>282</v>
      </c>
      <c r="B18" s="348" t="s">
        <v>137</v>
      </c>
      <c r="C18" s="346"/>
      <c r="D18" s="506" t="str">
        <f>'KASTLINE FIBERGLASS BUY Sheet'!L9</f>
        <v>Silver Gray RAL 7001</v>
      </c>
      <c r="E18" s="507" t="str">
        <f>'KASTLINE FIBERGLASS BUY Sheet'!M9</f>
        <v>Zinc Yellow RAL 1018</v>
      </c>
      <c r="F18" s="508" t="str">
        <f>'KASTLINE FIBERGLASS BUY Sheet'!N9</f>
        <v>Traffic Yellow RAL 1023</v>
      </c>
      <c r="G18" s="190" t="str">
        <f>'KASTLINE FIBERGLASS BUY Sheet'!O9</f>
        <v>Fluoro Yellow RAL 1026</v>
      </c>
      <c r="H18" s="509" t="str">
        <f>'KASTLINE FIBERGLASS BUY Sheet'!P9</f>
        <v>Traffic Red 
RAL
3020</v>
      </c>
      <c r="I18" s="510" t="str">
        <f>'KASTLINE FIBERGLASS BUY Sheet'!Q9</f>
        <v>Sky
Blue
RAL 5015</v>
      </c>
      <c r="J18" s="511" t="str">
        <f>'KASTLINE FIBERGLASS BUY Sheet'!R9</f>
        <v>Signal Blue RAL
5005</v>
      </c>
      <c r="K18" s="512" t="str">
        <f>'KASTLINE FIBERGLASS BUY Sheet'!S9</f>
        <v>Leaf Green RAL
6002</v>
      </c>
      <c r="L18" s="513" t="str">
        <f>'KASTLINE FIBERGLASS BUY Sheet'!T9</f>
        <v>Pure Green RAL
6037</v>
      </c>
      <c r="M18" s="514" t="str">
        <f>'KASTLINE FIBERGLASS BUY Sheet'!U9</f>
        <v>Jet
Black RAL
9005</v>
      </c>
      <c r="N18" s="515" t="str">
        <f>'KASTLINE FIBERGLASS BUY Sheet'!V9</f>
        <v>Traffic White RAL
9016</v>
      </c>
      <c r="O18" s="516" t="str">
        <f>'KASTLINE FIBERGLASS BUY Sheet'!W9</f>
        <v>Fluoro Pink PMS
806C</v>
      </c>
      <c r="P18" s="517" t="str">
        <f>'KASTLINE FIBERGLASS BUY Sheet'!X9</f>
        <v>Traffic Orange RAL 2009</v>
      </c>
      <c r="Q18" s="518" t="str">
        <f>'KASTLINE FIBERGLASS BUY Sheet'!Y9</f>
        <v>Pastel Orange RAL 2003</v>
      </c>
      <c r="R18" s="519" t="str">
        <f>'KASTLINE FIBERGLASS BUY Sheet'!Z9</f>
        <v>Fluoro Orange RAL 2005</v>
      </c>
      <c r="S18" s="520" t="str">
        <f>'KASTLINE FIBERGLASS BUY Sheet'!AA9</f>
        <v>Signal Violet 
RAL
4008</v>
      </c>
      <c r="T18" s="521" t="str">
        <f>'KASTLINE FIBERGLASS BUY Sheet'!AB9</f>
        <v>Purple US
PMS
267U</v>
      </c>
      <c r="U18" s="522" t="str">
        <f>'KASTLINE FIBERGLASS BUY Sheet'!AC9</f>
        <v>Tele-magenta
RAL
4010</v>
      </c>
    </row>
    <row r="19" spans="1:21" ht="6.95" customHeight="1" thickBot="1">
      <c r="B19" s="349"/>
      <c r="D19" s="681"/>
      <c r="E19" s="524"/>
      <c r="F19" s="682"/>
      <c r="G19" s="683"/>
      <c r="H19" s="684"/>
      <c r="I19" s="685"/>
      <c r="J19" s="686"/>
      <c r="K19" s="687"/>
      <c r="L19" s="688"/>
      <c r="M19" s="689"/>
      <c r="N19" s="690"/>
      <c r="O19" s="691"/>
      <c r="P19" s="534"/>
      <c r="Q19" s="535"/>
      <c r="R19" s="536"/>
      <c r="S19" s="537"/>
      <c r="T19" s="538"/>
      <c r="U19" s="539"/>
    </row>
    <row r="20" spans="1:21" ht="29.1" customHeight="1" thickBot="1">
      <c r="A20" s="920" t="s">
        <v>290</v>
      </c>
      <c r="B20" s="693">
        <f>SUM(D20:U20)</f>
        <v>0</v>
      </c>
      <c r="C20" s="692"/>
      <c r="D20" s="694">
        <f>'KASTLINE FIBERGLASS BUY Sheet'!L62+('KASTLINE FIBERGLASS BUY Sheet'!L66*'KASTLINE FIBERGLASS BUY Sheet'!$D$66)+('KASTLINE FIBERGLASS BUY Sheet'!L70*'KASTLINE FIBERGLASS BUY Sheet'!$D$70)</f>
        <v>0</v>
      </c>
      <c r="E20" s="695">
        <f>'KASTLINE FIBERGLASS BUY Sheet'!M62+('KASTLINE FIBERGLASS BUY Sheet'!M66*'KASTLINE FIBERGLASS BUY Sheet'!$D$66)+('KASTLINE FIBERGLASS BUY Sheet'!M70*'KASTLINE FIBERGLASS BUY Sheet'!$D$70)</f>
        <v>0</v>
      </c>
      <c r="F20" s="696">
        <f>'KASTLINE FIBERGLASS BUY Sheet'!N62+('KASTLINE FIBERGLASS BUY Sheet'!N66*'KASTLINE FIBERGLASS BUY Sheet'!$D$66)+('KASTLINE FIBERGLASS BUY Sheet'!N70*'KASTLINE FIBERGLASS BUY Sheet'!$D$70)</f>
        <v>0</v>
      </c>
      <c r="G20" s="697">
        <f>'KASTLINE FIBERGLASS BUY Sheet'!O62+('KASTLINE FIBERGLASS BUY Sheet'!O66*'KASTLINE FIBERGLASS BUY Sheet'!$D$66)+('KASTLINE FIBERGLASS BUY Sheet'!O70*'KASTLINE FIBERGLASS BUY Sheet'!$D$70)</f>
        <v>0</v>
      </c>
      <c r="H20" s="698">
        <f>'KASTLINE FIBERGLASS BUY Sheet'!P62+('KASTLINE FIBERGLASS BUY Sheet'!P66*'KASTLINE FIBERGLASS BUY Sheet'!$D$66)+('KASTLINE FIBERGLASS BUY Sheet'!P70*'KASTLINE FIBERGLASS BUY Sheet'!$D$70)</f>
        <v>0</v>
      </c>
      <c r="I20" s="699">
        <f>'KASTLINE FIBERGLASS BUY Sheet'!Q62+('KASTLINE FIBERGLASS BUY Sheet'!Q66*'KASTLINE FIBERGLASS BUY Sheet'!$D$66)+('KASTLINE FIBERGLASS BUY Sheet'!Q70*'KASTLINE FIBERGLASS BUY Sheet'!$D$70)</f>
        <v>0</v>
      </c>
      <c r="J20" s="700">
        <f>'KASTLINE FIBERGLASS BUY Sheet'!R62+('KASTLINE FIBERGLASS BUY Sheet'!R66*'KASTLINE FIBERGLASS BUY Sheet'!$D$66)+('KASTLINE FIBERGLASS BUY Sheet'!R70*'KASTLINE FIBERGLASS BUY Sheet'!$D$70)</f>
        <v>0</v>
      </c>
      <c r="K20" s="701">
        <f>'KASTLINE FIBERGLASS BUY Sheet'!S62+('KASTLINE FIBERGLASS BUY Sheet'!S66*'KASTLINE FIBERGLASS BUY Sheet'!$D$66)+('KASTLINE FIBERGLASS BUY Sheet'!S70*'KASTLINE FIBERGLASS BUY Sheet'!$D$70)</f>
        <v>0</v>
      </c>
      <c r="L20" s="702">
        <f>'KASTLINE FIBERGLASS BUY Sheet'!T62+('KASTLINE FIBERGLASS BUY Sheet'!T66*'KASTLINE FIBERGLASS BUY Sheet'!$D$66)+('KASTLINE FIBERGLASS BUY Sheet'!T70*'KASTLINE FIBERGLASS BUY Sheet'!$D$70)</f>
        <v>0</v>
      </c>
      <c r="M20" s="703">
        <f>'KASTLINE FIBERGLASS BUY Sheet'!U62+('KASTLINE FIBERGLASS BUY Sheet'!U66*'KASTLINE FIBERGLASS BUY Sheet'!$D$66)+('KASTLINE FIBERGLASS BUY Sheet'!U70*'KASTLINE FIBERGLASS BUY Sheet'!$D$70)</f>
        <v>0</v>
      </c>
      <c r="N20" s="704">
        <f>'KASTLINE FIBERGLASS BUY Sheet'!V62+('KASTLINE FIBERGLASS BUY Sheet'!V66*'KASTLINE FIBERGLASS BUY Sheet'!$D$66)+('KASTLINE FIBERGLASS BUY Sheet'!V70*'KASTLINE FIBERGLASS BUY Sheet'!$D$70)</f>
        <v>0</v>
      </c>
      <c r="O20" s="705">
        <f>'KASTLINE FIBERGLASS BUY Sheet'!W62+('KASTLINE FIBERGLASS BUY Sheet'!W66*'KASTLINE FIBERGLASS BUY Sheet'!$D$66)+('KASTLINE FIBERGLASS BUY Sheet'!W70*'KASTLINE FIBERGLASS BUY Sheet'!$D$70)</f>
        <v>0</v>
      </c>
      <c r="P20" s="706">
        <f>'KASTLINE FIBERGLASS BUY Sheet'!X62+('KASTLINE FIBERGLASS BUY Sheet'!X66*'KASTLINE FIBERGLASS BUY Sheet'!$D$66)+('KASTLINE FIBERGLASS BUY Sheet'!X70*'KASTLINE FIBERGLASS BUY Sheet'!$D$70)</f>
        <v>0</v>
      </c>
      <c r="Q20" s="707">
        <f>'KASTLINE FIBERGLASS BUY Sheet'!Y62+('KASTLINE FIBERGLASS BUY Sheet'!Y66*'KASTLINE FIBERGLASS BUY Sheet'!$D$66)+('KASTLINE FIBERGLASS BUY Sheet'!Y70*'KASTLINE FIBERGLASS BUY Sheet'!$D$70)</f>
        <v>0</v>
      </c>
      <c r="R20" s="708">
        <f>'KASTLINE FIBERGLASS BUY Sheet'!Z62+('KASTLINE FIBERGLASS BUY Sheet'!Z66*'KASTLINE FIBERGLASS BUY Sheet'!$D$66)+('KASTLINE FIBERGLASS BUY Sheet'!Z70*'KASTLINE FIBERGLASS BUY Sheet'!$D$70)</f>
        <v>0</v>
      </c>
      <c r="S20" s="709">
        <f>'KASTLINE FIBERGLASS BUY Sheet'!AA62+('KASTLINE FIBERGLASS BUY Sheet'!AA66*'KASTLINE FIBERGLASS BUY Sheet'!$D$66)+('KASTLINE FIBERGLASS BUY Sheet'!AA70*'KASTLINE FIBERGLASS BUY Sheet'!$D$70)</f>
        <v>0</v>
      </c>
      <c r="T20" s="710">
        <f>'KASTLINE FIBERGLASS BUY Sheet'!AB62+('KASTLINE FIBERGLASS BUY Sheet'!AB66*'KASTLINE FIBERGLASS BUY Sheet'!$D$66)+('KASTLINE FIBERGLASS BUY Sheet'!AB70*'KASTLINE FIBERGLASS BUY Sheet'!$D$70)</f>
        <v>0</v>
      </c>
      <c r="U20" s="711">
        <f>'KASTLINE FIBERGLASS BUY Sheet'!AC62+('KASTLINE FIBERGLASS BUY Sheet'!AC66*'KASTLINE FIBERGLASS BUY Sheet'!$D$66)+('KASTLINE FIBERGLASS BUY Sheet'!AC70*'KASTLINE FIBERGLASS BUY Sheet'!$D$70)</f>
        <v>0</v>
      </c>
    </row>
    <row r="21" spans="1:21" ht="13.5" thickTop="1">
      <c r="A21" s="920"/>
      <c r="B21" s="692"/>
      <c r="C21" s="692"/>
    </row>
  </sheetData>
  <sheetProtection algorithmName="SHA-512" hashValue="K3kkL9Qf3vanOGvfHToJ/fqicz3zxxEjPddBFPNrru3wRdLqES8I9Jzw6+4lWbjm+5V8XRKsR9hJd+kSllRdOA==" saltValue="NZZjf/p2+n9u2kb0ECQHAA==" spinCount="100000" sheet="1" selectLockedCells="1"/>
  <mergeCells count="1">
    <mergeCell ref="A20:A21"/>
  </mergeCells>
  <pageMargins left="0.2" right="0.2" top="0.75" bottom="0.75" header="0.3" footer="0.3"/>
  <pageSetup scale="67" orientation="landscape" r:id="rId1"/>
  <headerFooter>
    <oddHeader>&amp;RApril 3, 2025
International Distributor-EURO</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COMPX HOLD BUY Sheet</vt:lpstr>
      <vt:lpstr>Exchange Rate</vt:lpstr>
      <vt:lpstr>COMPX PU HOLD BUY Sheet</vt:lpstr>
      <vt:lpstr>KASTLINE FIBERGLASS BUY Sheet</vt:lpstr>
      <vt:lpstr>ORDER SUMMARY Sheet</vt:lpstr>
      <vt:lpstr>'COMPX HOLD BUY Sheet'!Druckbereich</vt:lpstr>
      <vt:lpstr>'COMPX PU HOLD BUY Sheet'!Druckbereich</vt:lpstr>
      <vt:lpstr>'KASTLINE FIBERGLASS BUY Sheet'!Druckbereich</vt:lpstr>
      <vt:lpstr>'COMPX HOLD BUY Sheet'!Drucktitel</vt:lpstr>
      <vt:lpstr>'COMPX PU HOLD BUY Sheet'!Drucktitel</vt:lpstr>
      <vt:lpstr>'KASTLINE FIBERGLASS BUY Sheet'!Drucktitel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 T</dc:creator>
  <cp:lastModifiedBy>Bastian O</cp:lastModifiedBy>
  <cp:lastPrinted>2025-04-05T18:44:10Z</cp:lastPrinted>
  <dcterms:created xsi:type="dcterms:W3CDTF">2021-02-27T21:00:04Z</dcterms:created>
  <dcterms:modified xsi:type="dcterms:W3CDTF">2025-05-06T11:58:57Z</dcterms:modified>
</cp:coreProperties>
</file>